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65" yWindow="45" windowWidth="15060" windowHeight="8445"/>
  </bookViews>
  <sheets>
    <sheet name="FINAL" sheetId="9" r:id="rId1"/>
  </sheets>
  <definedNames>
    <definedName name="_xlnm._FilterDatabase" localSheetId="0" hidden="1">FINAL!#REF!</definedName>
    <definedName name="_xlnm.Print_Area" localSheetId="0">FINAL!$A$1:$L$370</definedName>
    <definedName name="_xlnm.Print_Titles" localSheetId="0">FINAL!$7:$8</definedName>
  </definedNames>
  <calcPr calcId="125725"/>
</workbook>
</file>

<file path=xl/calcChain.xml><?xml version="1.0" encoding="utf-8"?>
<calcChain xmlns="http://schemas.openxmlformats.org/spreadsheetml/2006/main">
  <c r="L365" i="9"/>
  <c r="J365"/>
  <c r="H365"/>
  <c r="L350"/>
  <c r="J350"/>
  <c r="H350"/>
  <c r="H338"/>
  <c r="L335"/>
  <c r="L338" s="1"/>
  <c r="J335"/>
  <c r="J338" s="1"/>
  <c r="J326"/>
  <c r="L323"/>
  <c r="L367" s="1"/>
  <c r="J323"/>
  <c r="J367" s="1"/>
  <c r="H323"/>
  <c r="H367" s="1"/>
  <c r="L312"/>
  <c r="L310"/>
  <c r="J310"/>
  <c r="H310"/>
  <c r="L253"/>
  <c r="J253"/>
  <c r="H253"/>
  <c r="L162"/>
  <c r="J162"/>
  <c r="H162"/>
  <c r="L134"/>
  <c r="J134"/>
  <c r="H134"/>
  <c r="L120"/>
  <c r="J120"/>
  <c r="H120"/>
  <c r="L111"/>
  <c r="J111"/>
  <c r="H111"/>
  <c r="L102"/>
  <c r="J102"/>
  <c r="H102"/>
  <c r="L96"/>
  <c r="J96"/>
  <c r="H96"/>
  <c r="L85"/>
  <c r="J85"/>
  <c r="H85"/>
  <c r="L75"/>
  <c r="J75"/>
  <c r="H75"/>
  <c r="L66"/>
  <c r="J66"/>
  <c r="H66"/>
  <c r="L53"/>
  <c r="H53"/>
  <c r="J51"/>
  <c r="J53" s="1"/>
  <c r="J46"/>
  <c r="L38"/>
  <c r="J38"/>
  <c r="H38"/>
  <c r="L32"/>
  <c r="H32"/>
  <c r="J23"/>
  <c r="J22"/>
  <c r="J32" s="1"/>
  <c r="L17"/>
  <c r="L39" s="1"/>
  <c r="H17"/>
  <c r="H39" s="1"/>
  <c r="H48" s="1"/>
  <c r="J14"/>
  <c r="J13"/>
  <c r="J17" s="1"/>
  <c r="J39" s="1"/>
  <c r="H80" l="1"/>
  <c r="J80"/>
  <c r="L80"/>
  <c r="H104"/>
  <c r="J104"/>
  <c r="L104"/>
  <c r="H254"/>
  <c r="J254"/>
  <c r="L254"/>
  <c r="L48"/>
  <c r="J48"/>
  <c r="H317"/>
  <c r="J317"/>
  <c r="L317"/>
  <c r="H370"/>
  <c r="J370"/>
  <c r="L370" l="1"/>
</calcChain>
</file>

<file path=xl/sharedStrings.xml><?xml version="1.0" encoding="utf-8"?>
<sst xmlns="http://schemas.openxmlformats.org/spreadsheetml/2006/main" count="600" uniqueCount="590">
  <si>
    <t>WESTERN KENTUCKY UNIVERSITY</t>
  </si>
  <si>
    <t>REVENUE SUMMARY</t>
  </si>
  <si>
    <t>Account</t>
  </si>
  <si>
    <t>Actuals</t>
  </si>
  <si>
    <t>Projected</t>
  </si>
  <si>
    <t>Number</t>
  </si>
  <si>
    <t>EDUCATIONAL AND GENERAL</t>
  </si>
  <si>
    <t>Tuition and Fees</t>
  </si>
  <si>
    <t>Registration Fees</t>
  </si>
  <si>
    <t>Fall</t>
  </si>
  <si>
    <t>010100-51110</t>
  </si>
  <si>
    <t>Spring</t>
  </si>
  <si>
    <t>010100-51111</t>
  </si>
  <si>
    <t>Summer</t>
  </si>
  <si>
    <t>Winter</t>
  </si>
  <si>
    <t>Fall - DLE</t>
  </si>
  <si>
    <t>Spring - DLE</t>
  </si>
  <si>
    <t>Summer - DLE</t>
  </si>
  <si>
    <t>Winter - DLE</t>
  </si>
  <si>
    <t>DELO - Contract Fall</t>
  </si>
  <si>
    <t>DELO - Contract Spring</t>
  </si>
  <si>
    <t>DELO - Contract Summer</t>
  </si>
  <si>
    <t>Dual Credit High School</t>
  </si>
  <si>
    <t>Subtotal</t>
  </si>
  <si>
    <t>Restricted Tuition</t>
  </si>
  <si>
    <t>Student Technology</t>
  </si>
  <si>
    <t>Health Services</t>
  </si>
  <si>
    <t>300207-52103</t>
  </si>
  <si>
    <t>Student Gov. Assoc. Programming</t>
  </si>
  <si>
    <t>310102-52110</t>
  </si>
  <si>
    <t>Total Tuition</t>
  </si>
  <si>
    <t>Mandatory Student Fees</t>
  </si>
  <si>
    <t>Student Athletic Fee</t>
  </si>
  <si>
    <t>370101-52101</t>
  </si>
  <si>
    <t>010100-52903</t>
  </si>
  <si>
    <t>010100-52906</t>
  </si>
  <si>
    <t>Total Tuition and Fees</t>
  </si>
  <si>
    <t>Governmental Appropriations, State</t>
  </si>
  <si>
    <t>Regular Appropriation</t>
  </si>
  <si>
    <t>040100-53210</t>
  </si>
  <si>
    <t>Debt Service</t>
  </si>
  <si>
    <t>040100-53220</t>
  </si>
  <si>
    <t>Total Governmental Appropriations, State</t>
  </si>
  <si>
    <t>Governmental Grants and Contracts, Federal</t>
  </si>
  <si>
    <t>Training Programs, Research Projects</t>
  </si>
  <si>
    <t xml:space="preserve">  and Similar Activities</t>
  </si>
  <si>
    <t>500011-54110</t>
  </si>
  <si>
    <t>Student Financial Aid</t>
  </si>
  <si>
    <t>National Sci &amp; Math Access to Retain Talent</t>
  </si>
  <si>
    <t>Federal Academic Competitiveness Grant</t>
  </si>
  <si>
    <t>Pell Grant</t>
  </si>
  <si>
    <t>College Work Study</t>
  </si>
  <si>
    <t>501102-54820</t>
  </si>
  <si>
    <t>Supplemental Educational Opportunity Grants</t>
  </si>
  <si>
    <t>Interest Subsidy Grant</t>
  </si>
  <si>
    <t>501201-54120</t>
  </si>
  <si>
    <t>Total Governmental Grants and Contracts, Federal</t>
  </si>
  <si>
    <t>Governmental Grants and Contracts, State</t>
  </si>
  <si>
    <t>500011-54210</t>
  </si>
  <si>
    <t>College Access Program</t>
  </si>
  <si>
    <t>502104-54910</t>
  </si>
  <si>
    <t>502101-54920</t>
  </si>
  <si>
    <t>Teacher Scholarship Program</t>
  </si>
  <si>
    <t>502102-54930</t>
  </si>
  <si>
    <t>Early Childhood Development Scholarship</t>
  </si>
  <si>
    <t>502103-54940</t>
  </si>
  <si>
    <t>Total Governmental Grants and Contracts, State</t>
  </si>
  <si>
    <t>Governmental Grants and Contracts, Local</t>
  </si>
  <si>
    <t>500011-54310</t>
  </si>
  <si>
    <t>Total Governmental Grants and Contracts</t>
  </si>
  <si>
    <t>Private Gifts, Grants and Contracts</t>
  </si>
  <si>
    <t>Nongovernmental Organizations and</t>
  </si>
  <si>
    <t xml:space="preserve">  Individuals</t>
  </si>
  <si>
    <t>500011-55110</t>
  </si>
  <si>
    <t>Total Private Gifts, Grants and Contracts</t>
  </si>
  <si>
    <t>Facilities and Administrative Cost Recovery</t>
  </si>
  <si>
    <t>Federal Government</t>
  </si>
  <si>
    <t>Administrative Cost Allowance</t>
  </si>
  <si>
    <t>Supplemental Educational Opportunity</t>
  </si>
  <si>
    <t xml:space="preserve">  Grants</t>
  </si>
  <si>
    <t>040100-56211</t>
  </si>
  <si>
    <t xml:space="preserve">Perkins Loan </t>
  </si>
  <si>
    <t>040100-56212</t>
  </si>
  <si>
    <t>Veterans Administration</t>
  </si>
  <si>
    <t>040100-56213</t>
  </si>
  <si>
    <t>Pell Grants</t>
  </si>
  <si>
    <t>040100-56214</t>
  </si>
  <si>
    <t>Perkins Reimbursable</t>
  </si>
  <si>
    <t>040100-56215</t>
  </si>
  <si>
    <t>Subtotal Federal</t>
  </si>
  <si>
    <t>Federal Training and Research Grants</t>
  </si>
  <si>
    <t>040100-56110</t>
  </si>
  <si>
    <t>State Training and Research Grants</t>
  </si>
  <si>
    <t>040100-56310</t>
  </si>
  <si>
    <t>Local Training and Research Grants</t>
  </si>
  <si>
    <t>040100-56510</t>
  </si>
  <si>
    <t>Nongovernmental Training and Research Grants</t>
  </si>
  <si>
    <t>040100-56610</t>
  </si>
  <si>
    <t>Subtotal Training and Research Grants</t>
  </si>
  <si>
    <t>Total Facilities and Administrative Cost Recovery</t>
  </si>
  <si>
    <t>Sales and Services of Educational Activities</t>
  </si>
  <si>
    <t>University Farm</t>
  </si>
  <si>
    <t>Milk Sales</t>
  </si>
  <si>
    <t>260209-57101</t>
  </si>
  <si>
    <t>Livestock Sales</t>
  </si>
  <si>
    <t>260209-57102</t>
  </si>
  <si>
    <t>Miscellaneous</t>
  </si>
  <si>
    <t>260209-57119</t>
  </si>
  <si>
    <t>Subtotal University Farm</t>
  </si>
  <si>
    <t>Pharmaceutical</t>
  </si>
  <si>
    <t>300207-57151</t>
  </si>
  <si>
    <t>X-Ray Fees</t>
  </si>
  <si>
    <t>300207-57152</t>
  </si>
  <si>
    <t>Injections</t>
  </si>
  <si>
    <t>300207-57153</t>
  </si>
  <si>
    <t>Office Visits</t>
  </si>
  <si>
    <t>300207-57154</t>
  </si>
  <si>
    <t>Laboratory</t>
  </si>
  <si>
    <t>300207-57155</t>
  </si>
  <si>
    <t>Supplies</t>
  </si>
  <si>
    <t>300207-57156</t>
  </si>
  <si>
    <t>Subtotal Health Services</t>
  </si>
  <si>
    <t>Intercollegiate Athletics</t>
  </si>
  <si>
    <t>Basketball Ticket Sales</t>
  </si>
  <si>
    <t>370101-57201</t>
  </si>
  <si>
    <t>Women's Basketball Ticket Sales</t>
  </si>
  <si>
    <t>370101-57202</t>
  </si>
  <si>
    <t>Baseball Ticket Sales</t>
  </si>
  <si>
    <t>370101-57203</t>
  </si>
  <si>
    <t>Softball Receipts</t>
  </si>
  <si>
    <t>370101-57204</t>
  </si>
  <si>
    <t>Football Ticket Sales</t>
  </si>
  <si>
    <t>370101-57205</t>
  </si>
  <si>
    <t>Women's Soccer Tickets</t>
  </si>
  <si>
    <t>370101-57208</t>
  </si>
  <si>
    <t>Volleyball Ticket Sales</t>
  </si>
  <si>
    <t>370101-57209</t>
  </si>
  <si>
    <t>Ticket Surcharge Diddle Events</t>
  </si>
  <si>
    <t>Athletics Parking</t>
  </si>
  <si>
    <t>370101-57241</t>
  </si>
  <si>
    <t xml:space="preserve">Athletic Concessions </t>
  </si>
  <si>
    <t>370101-57242</t>
  </si>
  <si>
    <t>Athletics Marketing - Combined</t>
  </si>
  <si>
    <t>370101-57301</t>
  </si>
  <si>
    <t>Athletics Marketing - Pouring Rights</t>
  </si>
  <si>
    <t>370101-57307</t>
  </si>
  <si>
    <t>NCAA - Academic Advising</t>
  </si>
  <si>
    <t>370101-57340</t>
  </si>
  <si>
    <r>
      <t xml:space="preserve">NCAA - Sports Sponsor </t>
    </r>
    <r>
      <rPr>
        <b/>
        <sz val="10"/>
        <rFont val="Times New Roman"/>
        <family val="1"/>
      </rPr>
      <t xml:space="preserve">- </t>
    </r>
    <r>
      <rPr>
        <sz val="10"/>
        <rFont val="Times New Roman"/>
        <family val="1"/>
      </rPr>
      <t>Football</t>
    </r>
  </si>
  <si>
    <t>370101-57341</t>
  </si>
  <si>
    <t>NCAA - Grants-in-Aid Distribution</t>
  </si>
  <si>
    <t>370101-57342</t>
  </si>
  <si>
    <t>Sun Belt Distributions</t>
  </si>
  <si>
    <t>370101-57350</t>
  </si>
  <si>
    <t>HAF Contributions</t>
  </si>
  <si>
    <t>370101-57371</t>
  </si>
  <si>
    <t>Royalties/Licensure</t>
  </si>
  <si>
    <t>370101-57373</t>
  </si>
  <si>
    <t>Postage Tickets</t>
  </si>
  <si>
    <t>370101-57374</t>
  </si>
  <si>
    <t>Athletics Other Miscellaneous</t>
  </si>
  <si>
    <t>370101-57390</t>
  </si>
  <si>
    <t>Corner Stone Partners/Floor</t>
  </si>
  <si>
    <t>370101-59411</t>
  </si>
  <si>
    <t>Subtotal Intercollegiate Athletics</t>
  </si>
  <si>
    <t>Conferences And Workshops</t>
  </si>
  <si>
    <t>140100-57810</t>
  </si>
  <si>
    <t>Other Sales and Services</t>
  </si>
  <si>
    <t>Application Fees</t>
  </si>
  <si>
    <t>Undergraduate</t>
  </si>
  <si>
    <t>030200-57401</t>
  </si>
  <si>
    <t>Graduate</t>
  </si>
  <si>
    <t>030200-57403</t>
  </si>
  <si>
    <t>Departmental Examination</t>
  </si>
  <si>
    <t>030200-57431</t>
  </si>
  <si>
    <t>Faculty House</t>
  </si>
  <si>
    <t>200026-57890</t>
  </si>
  <si>
    <t>Conference Center</t>
  </si>
  <si>
    <t>200101-57550</t>
  </si>
  <si>
    <t>College Heights Herald</t>
  </si>
  <si>
    <t>200302-57701</t>
  </si>
  <si>
    <t>Transcripts</t>
  </si>
  <si>
    <t>210301-59960</t>
  </si>
  <si>
    <t>Duplicate Diplomas</t>
  </si>
  <si>
    <t>210301-59961</t>
  </si>
  <si>
    <t>Academic Transitions</t>
  </si>
  <si>
    <t>210402-57552</t>
  </si>
  <si>
    <t>Hospitality Management</t>
  </si>
  <si>
    <t>240302-57809</t>
  </si>
  <si>
    <t>Child Care</t>
  </si>
  <si>
    <t>241401-57530</t>
  </si>
  <si>
    <t>Kelly Autism Program</t>
  </si>
  <si>
    <t>241801-57501</t>
  </si>
  <si>
    <t>Music Department Concert/Performance</t>
  </si>
  <si>
    <t>250804-57801</t>
  </si>
  <si>
    <t>Western Players</t>
  </si>
  <si>
    <t>251103-57801</t>
  </si>
  <si>
    <t>Play Production</t>
  </si>
  <si>
    <t>251104-57801</t>
  </si>
  <si>
    <t>Leaf Composting</t>
  </si>
  <si>
    <t>260202-57140</t>
  </si>
  <si>
    <t>Agriculture Mechanics</t>
  </si>
  <si>
    <t>260203-57122</t>
  </si>
  <si>
    <t>Agriculture Expo Center</t>
  </si>
  <si>
    <t>260205-57121</t>
  </si>
  <si>
    <t>Agriculture Student Group Activity</t>
  </si>
  <si>
    <t>260210-57120</t>
  </si>
  <si>
    <t>260501-57890</t>
  </si>
  <si>
    <t>POD Professional Services</t>
  </si>
  <si>
    <t>250706-57501</t>
  </si>
  <si>
    <t>260604-57501</t>
  </si>
  <si>
    <t>262201-57501</t>
  </si>
  <si>
    <t>262203-57501</t>
  </si>
  <si>
    <t>262205-57501</t>
  </si>
  <si>
    <t>262301-57501</t>
  </si>
  <si>
    <t>262303-57501</t>
  </si>
  <si>
    <t>262403-57501</t>
  </si>
  <si>
    <t>262405-57501</t>
  </si>
  <si>
    <t>262501-57501</t>
  </si>
  <si>
    <t>262701-57501</t>
  </si>
  <si>
    <t>262703-57501</t>
  </si>
  <si>
    <t>262801-57501</t>
  </si>
  <si>
    <t>262901-57501</t>
  </si>
  <si>
    <t>263003-57501</t>
  </si>
  <si>
    <t>263101-57501</t>
  </si>
  <si>
    <t>263102-57501</t>
  </si>
  <si>
    <t>263103-57501</t>
  </si>
  <si>
    <t>KY Emergency Medical Service Academy</t>
  </si>
  <si>
    <t>265202-57522</t>
  </si>
  <si>
    <t>Dental Hygiene Clinic</t>
  </si>
  <si>
    <t>Dental Hygiene Student Materials</t>
  </si>
  <si>
    <t>265403-57631</t>
  </si>
  <si>
    <t>Library, Copy Service Charges</t>
  </si>
  <si>
    <t>270101-57602</t>
  </si>
  <si>
    <t xml:space="preserve">Library Special Collections Room Rental </t>
  </si>
  <si>
    <t>270201-57805</t>
  </si>
  <si>
    <t>Library Special Collections Image User</t>
  </si>
  <si>
    <t>270201-57806</t>
  </si>
  <si>
    <t>Museum Store</t>
  </si>
  <si>
    <t>270205-57621</t>
  </si>
  <si>
    <t>FM Radio Network</t>
  </si>
  <si>
    <t>290204-57701</t>
  </si>
  <si>
    <t>ETV Proposed Programming</t>
  </si>
  <si>
    <t>290207-57890</t>
  </si>
  <si>
    <t>Testing Center</t>
  </si>
  <si>
    <t>310110-57430</t>
  </si>
  <si>
    <t>Subtotal Other Sales and Services</t>
  </si>
  <si>
    <t>Total Sales and Services of Educational Activities</t>
  </si>
  <si>
    <t>Other Sources</t>
  </si>
  <si>
    <t>Insurance Loss Claim</t>
  </si>
  <si>
    <t>040100-59332</t>
  </si>
  <si>
    <t>Investment Earnings</t>
  </si>
  <si>
    <t>040100-59520</t>
  </si>
  <si>
    <t>Royalty</t>
  </si>
  <si>
    <t>040100-59551</t>
  </si>
  <si>
    <t>Auxiliary Enterprises Contribution</t>
  </si>
  <si>
    <t>Endowment Income</t>
  </si>
  <si>
    <t>040100-59830</t>
  </si>
  <si>
    <t>Returned Check Fine</t>
  </si>
  <si>
    <t>040100-59860</t>
  </si>
  <si>
    <t>License Plates - Dept. of Transportation</t>
  </si>
  <si>
    <t>040100-59870</t>
  </si>
  <si>
    <t>Miscellaneous Receipts</t>
  </si>
  <si>
    <t>040100-59880</t>
  </si>
  <si>
    <t>Miscellaneous Rent</t>
  </si>
  <si>
    <t>040100-59885</t>
  </si>
  <si>
    <t>Late Payment</t>
  </si>
  <si>
    <t>040100-59895</t>
  </si>
  <si>
    <t>Refund from Vendors</t>
  </si>
  <si>
    <t>040100-59980</t>
  </si>
  <si>
    <t>Procurement Card Rebate</t>
  </si>
  <si>
    <t>040100-59981</t>
  </si>
  <si>
    <t>Field Experience - Study Abroad</t>
  </si>
  <si>
    <t>170001-59051</t>
  </si>
  <si>
    <t>Scholar Apartments</t>
  </si>
  <si>
    <t>240301-59840</t>
  </si>
  <si>
    <t>Early Childhood Center (ECC)</t>
  </si>
  <si>
    <t>240307-59840</t>
  </si>
  <si>
    <t>Psychology Clinic</t>
  </si>
  <si>
    <t>240504-57501</t>
  </si>
  <si>
    <t>Center for Gifted Studies</t>
  </si>
  <si>
    <t>240702-59840</t>
  </si>
  <si>
    <t>Log House Concerts and Events</t>
  </si>
  <si>
    <t>Marching Band</t>
  </si>
  <si>
    <t>250805-59813</t>
  </si>
  <si>
    <t>Library Fines and Lost Books</t>
  </si>
  <si>
    <t>270101-59860</t>
  </si>
  <si>
    <t>Interactive Video Services</t>
  </si>
  <si>
    <t>290202-57890</t>
  </si>
  <si>
    <t>Residential Long Distance Resale</t>
  </si>
  <si>
    <t>Cellular Commissions</t>
  </si>
  <si>
    <t>WKU Police Reimbursements</t>
  </si>
  <si>
    <t>300202-59331</t>
  </si>
  <si>
    <t>Motor Vehicle Permits</t>
  </si>
  <si>
    <t>300205-59201</t>
  </si>
  <si>
    <t>Parking Fines</t>
  </si>
  <si>
    <t>300205-59202</t>
  </si>
  <si>
    <t>Parking - Reserved</t>
  </si>
  <si>
    <t>300205-59203</t>
  </si>
  <si>
    <t>Parking Meters</t>
  </si>
  <si>
    <t>300205-59204</t>
  </si>
  <si>
    <t>Parking Permits Visitors</t>
  </si>
  <si>
    <t>300205-59205</t>
  </si>
  <si>
    <t>Parking Special Events</t>
  </si>
  <si>
    <t>300205-59206</t>
  </si>
  <si>
    <t>Campus Activity Board</t>
  </si>
  <si>
    <t>310104-59814</t>
  </si>
  <si>
    <t>Greek Activities</t>
  </si>
  <si>
    <t>310111-59940</t>
  </si>
  <si>
    <t>Preston Health &amp; Activities Center</t>
  </si>
  <si>
    <t>Camp Big Red</t>
  </si>
  <si>
    <t>310201-59130</t>
  </si>
  <si>
    <t>Intramural Sports Complex</t>
  </si>
  <si>
    <t>310202-59120</t>
  </si>
  <si>
    <t>310203-57890</t>
  </si>
  <si>
    <t>User Fees</t>
  </si>
  <si>
    <t>310203-59101</t>
  </si>
  <si>
    <t>Locker Rental</t>
  </si>
  <si>
    <t>310203-59102</t>
  </si>
  <si>
    <t>Guest Pass</t>
  </si>
  <si>
    <t>310203-59103</t>
  </si>
  <si>
    <t>User Fees Part time Students</t>
  </si>
  <si>
    <t>310203-59106</t>
  </si>
  <si>
    <t>Proshop Outdoor Rental</t>
  </si>
  <si>
    <t>310204-59104</t>
  </si>
  <si>
    <t>Lab Fees</t>
  </si>
  <si>
    <t>310205-59140</t>
  </si>
  <si>
    <t>Preston Center Special Events</t>
  </si>
  <si>
    <t>310207-59105</t>
  </si>
  <si>
    <t>The Center Research &amp; Dev Leasing</t>
  </si>
  <si>
    <t>101013-59850</t>
  </si>
  <si>
    <t>Post Office, Fax Service</t>
  </si>
  <si>
    <t>320402-57542</t>
  </si>
  <si>
    <t>Post Office, Box Rentals</t>
  </si>
  <si>
    <t>320402-59910</t>
  </si>
  <si>
    <t>Post Office, U.S. Subsidy</t>
  </si>
  <si>
    <t>320402-59915</t>
  </si>
  <si>
    <t>Telephone Directory</t>
  </si>
  <si>
    <t>380101-57701</t>
  </si>
  <si>
    <t>380202-59940</t>
  </si>
  <si>
    <t>Arena Management</t>
  </si>
  <si>
    <t>380208-59940</t>
  </si>
  <si>
    <t>Total Other Sources</t>
  </si>
  <si>
    <t>Budgeted Net Asset Allocation (Carry Forward)</t>
  </si>
  <si>
    <t>101112-59990</t>
  </si>
  <si>
    <t>Nonmandatory Transfer</t>
  </si>
  <si>
    <t>Investment Earnings Retirement of Indebtedness</t>
  </si>
  <si>
    <t>040100-59510</t>
  </si>
  <si>
    <t>TOTAL EDUCATIONAL AND GENERAL</t>
  </si>
  <si>
    <t>AUXILIARY ENTERPRISES</t>
  </si>
  <si>
    <t>Food and Vending Contracts</t>
  </si>
  <si>
    <t xml:space="preserve">Food Contract - Commission </t>
  </si>
  <si>
    <t>320412-58210</t>
  </si>
  <si>
    <t>Housing</t>
  </si>
  <si>
    <t>Student Life Foundation Reimbursement</t>
  </si>
  <si>
    <t>310502-58420</t>
  </si>
  <si>
    <t>University Centers</t>
  </si>
  <si>
    <t>Student Center Fees</t>
  </si>
  <si>
    <t>310107-58510</t>
  </si>
  <si>
    <t>Downing University Center</t>
  </si>
  <si>
    <t>Bowling</t>
  </si>
  <si>
    <t>310107-58522</t>
  </si>
  <si>
    <t>Billiards</t>
  </si>
  <si>
    <t>310107-58523</t>
  </si>
  <si>
    <t>Electronic Machines</t>
  </si>
  <si>
    <t>310107-58524</t>
  </si>
  <si>
    <t>Room Rental</t>
  </si>
  <si>
    <t>310107-58540</t>
  </si>
  <si>
    <t>Subtotal Downing University Center</t>
  </si>
  <si>
    <t>Other University Center Income</t>
  </si>
  <si>
    <t>Student Leadership ATM Rental</t>
  </si>
  <si>
    <t>310116-58560</t>
  </si>
  <si>
    <t>Total University Centers</t>
  </si>
  <si>
    <t>Auxiliary Services</t>
  </si>
  <si>
    <t>Printing Services</t>
  </si>
  <si>
    <t>320102-58130</t>
  </si>
  <si>
    <t>SIFE Print Center Copy Services</t>
  </si>
  <si>
    <t>320106-57590</t>
  </si>
  <si>
    <t>Vending Commissions - Beverage</t>
  </si>
  <si>
    <t>320405-58141</t>
  </si>
  <si>
    <t xml:space="preserve">ID Center Service Charge </t>
  </si>
  <si>
    <t>320406-58121</t>
  </si>
  <si>
    <t>320406-58950</t>
  </si>
  <si>
    <t>Total Auxiliary Services</t>
  </si>
  <si>
    <t>Bookstore</t>
  </si>
  <si>
    <t>Bookstore Sales and Other Income</t>
  </si>
  <si>
    <t>Books, New</t>
  </si>
  <si>
    <t>Books, Used</t>
  </si>
  <si>
    <t>320414-58302</t>
  </si>
  <si>
    <t>Books, Trade</t>
  </si>
  <si>
    <t>320414-58303</t>
  </si>
  <si>
    <t>Apparel/Insignia</t>
  </si>
  <si>
    <t>320414-58304</t>
  </si>
  <si>
    <t>320414-58305</t>
  </si>
  <si>
    <t>Computer/Software</t>
  </si>
  <si>
    <t>320414-58306</t>
  </si>
  <si>
    <t>Cards/Gifts</t>
  </si>
  <si>
    <t>320414-58307</t>
  </si>
  <si>
    <t>HBA Dorm</t>
  </si>
  <si>
    <t>320414-58308</t>
  </si>
  <si>
    <t>Graduate/Alumni</t>
  </si>
  <si>
    <t>320414-58309</t>
  </si>
  <si>
    <t>Closeout Misc</t>
  </si>
  <si>
    <t>320414-58310</t>
  </si>
  <si>
    <t>Non-Merchandise</t>
  </si>
  <si>
    <t>320414-58320</t>
  </si>
  <si>
    <t xml:space="preserve">Total Bookstore </t>
  </si>
  <si>
    <t>TOTAL AUXILIARY ENTERPRISES</t>
  </si>
  <si>
    <t>TOTAL CURRENT FUNDS REVENUE</t>
  </si>
  <si>
    <t>Chemistry Lab Analyses</t>
  </si>
  <si>
    <t>Image West</t>
  </si>
  <si>
    <t>Geographic Information Systems</t>
  </si>
  <si>
    <t>Waters Lab</t>
  </si>
  <si>
    <t>Water Resource Center</t>
  </si>
  <si>
    <t>Hoffman Institute</t>
  </si>
  <si>
    <t>Ag. Research and  Education Complex</t>
  </si>
  <si>
    <t xml:space="preserve">Herd Assistance </t>
  </si>
  <si>
    <t>Biotechnology Center</t>
  </si>
  <si>
    <t>Biological Station</t>
  </si>
  <si>
    <t>Combustion Lab Center</t>
  </si>
  <si>
    <t>Cave and Karst Center</t>
  </si>
  <si>
    <t xml:space="preserve">Kentucky Climate Center </t>
  </si>
  <si>
    <t>Rural Health Institute</t>
  </si>
  <si>
    <t>Arch. &amp; Manufacturing Science Institute</t>
  </si>
  <si>
    <t>Applied Physics Inst</t>
  </si>
  <si>
    <t>Scott Center</t>
  </si>
  <si>
    <t>Electrical Engineering Services Center</t>
  </si>
  <si>
    <t>Mechanical Engineering Services Center</t>
  </si>
  <si>
    <t>2008-09</t>
  </si>
  <si>
    <t>251301-59812</t>
  </si>
  <si>
    <t>Seatbacks</t>
  </si>
  <si>
    <t>370101-57377</t>
  </si>
  <si>
    <t>Game Guarantees</t>
  </si>
  <si>
    <t>Football Club Level Seats</t>
  </si>
  <si>
    <t>370101-57213</t>
  </si>
  <si>
    <t>201307-59990</t>
  </si>
  <si>
    <t>Study Abroad IDs</t>
  </si>
  <si>
    <t>240705-59819</t>
  </si>
  <si>
    <t>Academy of Math &amp; Science Housing</t>
  </si>
  <si>
    <t>241704-57810</t>
  </si>
  <si>
    <t>DELO - Contract Winter</t>
  </si>
  <si>
    <t>250404-57555</t>
  </si>
  <si>
    <t>250701-57890</t>
  </si>
  <si>
    <t>250704-57501</t>
  </si>
  <si>
    <t>Architect &amp; Manufacturing Services</t>
  </si>
  <si>
    <t>260803-57501</t>
  </si>
  <si>
    <t>262407-59551</t>
  </si>
  <si>
    <t>Biological Station Royalties</t>
  </si>
  <si>
    <t>270101-57890</t>
  </si>
  <si>
    <t>Library Bindery Service</t>
  </si>
  <si>
    <t>270105-57813</t>
  </si>
  <si>
    <t>280204-59990</t>
  </si>
  <si>
    <t>Health Sciences</t>
  </si>
  <si>
    <t>101013-59880</t>
  </si>
  <si>
    <t>Small Business Accelerator Lease Rental</t>
  </si>
  <si>
    <t>Facilities Recycling</t>
  </si>
  <si>
    <t>Early Childhood Center Consulting</t>
  </si>
  <si>
    <t>KCTCS/WKU Library Collaboration</t>
  </si>
  <si>
    <t>Journalism &amp; Broadcasting Course Packs</t>
  </si>
  <si>
    <t>High School Media Institute</t>
  </si>
  <si>
    <t>010120-51112</t>
  </si>
  <si>
    <t>010130-52107</t>
  </si>
  <si>
    <t>Challenge Course</t>
  </si>
  <si>
    <t>310209-57890</t>
  </si>
  <si>
    <t>Victorian Newsletter</t>
  </si>
  <si>
    <t>Small Business Accelerator Usage Fee</t>
  </si>
  <si>
    <t>010150-51119</t>
  </si>
  <si>
    <t>010150-51113</t>
  </si>
  <si>
    <t>010150-51114</t>
  </si>
  <si>
    <t>010150-51115</t>
  </si>
  <si>
    <t>010150-51128</t>
  </si>
  <si>
    <t>010150-51124</t>
  </si>
  <si>
    <t>010150-51125</t>
  </si>
  <si>
    <t>010150-51126</t>
  </si>
  <si>
    <t>010150-51127</t>
  </si>
  <si>
    <t>010150-51160</t>
  </si>
  <si>
    <t>010150-52902</t>
  </si>
  <si>
    <t>KEES Program</t>
  </si>
  <si>
    <t>Professional MBA</t>
  </si>
  <si>
    <t>WKURF, Combustion Lab Contracts</t>
  </si>
  <si>
    <t>262501-57889</t>
  </si>
  <si>
    <t>010120-51133</t>
  </si>
  <si>
    <t>DELO Registration Fees</t>
  </si>
  <si>
    <t>Graduation Fee</t>
  </si>
  <si>
    <t>Late Registration Fee</t>
  </si>
  <si>
    <t>Course-Specific Fees</t>
  </si>
  <si>
    <t>Schedule Change Fee</t>
  </si>
  <si>
    <t>2009-10</t>
  </si>
  <si>
    <t>Media Continuing Ed Institute</t>
  </si>
  <si>
    <t>IT Cabling Services</t>
  </si>
  <si>
    <t>040100-59820</t>
  </si>
  <si>
    <t>320106-57601</t>
  </si>
  <si>
    <t>Inkjet Refills</t>
  </si>
  <si>
    <t>320106-57603</t>
  </si>
  <si>
    <t>320406-58122</t>
  </si>
  <si>
    <t>ID Card Commissions</t>
  </si>
  <si>
    <t>320406-58142</t>
  </si>
  <si>
    <t>320409-58210</t>
  </si>
  <si>
    <t>Total Food and Vending Contracts</t>
  </si>
  <si>
    <t>320206-59920</t>
  </si>
  <si>
    <t>300205-59208</t>
  </si>
  <si>
    <t>Public Parking</t>
  </si>
  <si>
    <t>Transit Service Advertising Sales</t>
  </si>
  <si>
    <t>320211-57701</t>
  </si>
  <si>
    <t>290101-59982</t>
  </si>
  <si>
    <t>IBM Equipment Commissions</t>
  </si>
  <si>
    <t>290407-59952</t>
  </si>
  <si>
    <t>Microsoft Student Select</t>
  </si>
  <si>
    <t>290306-57585</t>
  </si>
  <si>
    <t>290403-57581</t>
  </si>
  <si>
    <t>Excess Computer Lab Printing</t>
  </si>
  <si>
    <t>290403-57604</t>
  </si>
  <si>
    <t>010120-52505</t>
  </si>
  <si>
    <t>Ed Doctoral Tuition</t>
  </si>
  <si>
    <t>Honors College Orientation Fee</t>
  </si>
  <si>
    <t>210101-57554</t>
  </si>
  <si>
    <t>201301-59051</t>
  </si>
  <si>
    <t xml:space="preserve">Study Tour Program </t>
  </si>
  <si>
    <t>230351-57888</t>
  </si>
  <si>
    <t>Students in Free Enterprise</t>
  </si>
  <si>
    <t>241704-57890</t>
  </si>
  <si>
    <t>250705-57501</t>
  </si>
  <si>
    <t>260108-57501</t>
  </si>
  <si>
    <t>Family Counseling Clinic Fee</t>
  </si>
  <si>
    <t>The Center Research &amp; Dev Usage Fee</t>
  </si>
  <si>
    <t>240220-51132</t>
  </si>
  <si>
    <t>105001-59850</t>
  </si>
  <si>
    <t>105001-59851</t>
  </si>
  <si>
    <t>320414-58301</t>
  </si>
  <si>
    <t>Independent Learning</t>
  </si>
  <si>
    <t>Family Counseling Clinic Sessions</t>
  </si>
  <si>
    <t>Student Computer Labs Color Printing</t>
  </si>
  <si>
    <t>Capital Contract - Commission</t>
  </si>
  <si>
    <t>Reimbursement - Aramark</t>
  </si>
  <si>
    <t>Coin Operated Copy Machines</t>
  </si>
  <si>
    <t>Computer Science - Community Resource</t>
  </si>
  <si>
    <t>2010-11</t>
  </si>
  <si>
    <t>Kelly Autism Program - Owensboro</t>
  </si>
  <si>
    <t>201301-59052</t>
  </si>
  <si>
    <t>201305-59885</t>
  </si>
  <si>
    <t>210114-59051</t>
  </si>
  <si>
    <t>210114-59054</t>
  </si>
  <si>
    <t>241802-57501</t>
  </si>
  <si>
    <t>260206-57119</t>
  </si>
  <si>
    <t>260207-59990</t>
  </si>
  <si>
    <t>270201-59810</t>
  </si>
  <si>
    <t>290301-59982</t>
  </si>
  <si>
    <t>290302-59861</t>
  </si>
  <si>
    <t>300205-59220</t>
  </si>
  <si>
    <t>310105-57556</t>
  </si>
  <si>
    <t>370101-57239</t>
  </si>
  <si>
    <t>Subtotal Preston Health &amp; Activities Center</t>
  </si>
  <si>
    <t>Campus &amp; Community Events</t>
  </si>
  <si>
    <t>Desktop Support Commissions</t>
  </si>
  <si>
    <t>Copyright Infringement Fines</t>
  </si>
  <si>
    <t>290304-59930</t>
  </si>
  <si>
    <t>290304-59951</t>
  </si>
  <si>
    <t>Counseling Services</t>
  </si>
  <si>
    <t>Airport Shuttle</t>
  </si>
  <si>
    <t>Study Tour Program Insurance</t>
  </si>
  <si>
    <t>Study Tour Harlaxton Program Deposits</t>
  </si>
  <si>
    <t>Center for Literacy</t>
  </si>
  <si>
    <t>Greenhouse</t>
  </si>
  <si>
    <t>265403-57520</t>
  </si>
  <si>
    <t>Kentucky Museum Art Show</t>
  </si>
  <si>
    <t>270201-59811</t>
  </si>
  <si>
    <t>Conservation Reserve Program</t>
  </si>
  <si>
    <t>Farm Cell Phone Tower Rent</t>
  </si>
  <si>
    <t>260201-59850</t>
  </si>
  <si>
    <t>Family Resource Program</t>
  </si>
  <si>
    <t>265151-57810</t>
  </si>
  <si>
    <t>240110-57810</t>
  </si>
  <si>
    <t>CEBS, LME, &amp; LTCY Summer Conferences</t>
  </si>
  <si>
    <t>105003-57501</t>
  </si>
  <si>
    <t>Cyber Defense Lab</t>
  </si>
  <si>
    <t>Parent &amp; Family Weekend</t>
  </si>
  <si>
    <t>240807-57501</t>
  </si>
  <si>
    <t>Harlaxton Program Application Fee</t>
  </si>
  <si>
    <t>500018-53211</t>
  </si>
  <si>
    <t>210113-57557</t>
  </si>
  <si>
    <t>501138-54850</t>
  </si>
  <si>
    <t>501139-54840</t>
  </si>
  <si>
    <t>501161-54810</t>
  </si>
  <si>
    <t>501151-54830</t>
  </si>
  <si>
    <t>Federal (SFSF)</t>
  </si>
  <si>
    <t>Kentucky Building Admissions</t>
  </si>
  <si>
    <t>Intercollegiate Athletics (Continued)</t>
  </si>
  <si>
    <t>Other Sales and Services (Continued)</t>
  </si>
  <si>
    <t>Other Sources (Continued)</t>
  </si>
  <si>
    <t>Rev. Budget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</si>
</sst>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_)"/>
  </numFmts>
  <fonts count="1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sz val="10"/>
      <color indexed="8"/>
      <name val="Arial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vertical="top"/>
    </xf>
    <xf numFmtId="0" fontId="8" fillId="0" borderId="0">
      <alignment vertical="top"/>
    </xf>
  </cellStyleXfs>
  <cellXfs count="67">
    <xf numFmtId="0" fontId="0" fillId="0" borderId="0" xfId="0"/>
    <xf numFmtId="37" fontId="3" fillId="0" borderId="0" xfId="0" applyNumberFormat="1" applyFont="1" applyFill="1" applyBorder="1" applyProtection="1"/>
    <xf numFmtId="37" fontId="3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37" fontId="2" fillId="0" borderId="0" xfId="0" applyNumberFormat="1" applyFont="1" applyFill="1" applyBorder="1" applyProtection="1"/>
    <xf numFmtId="0" fontId="3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/>
    <xf numFmtId="37" fontId="3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37" fontId="3" fillId="0" borderId="0" xfId="0" applyNumberFormat="1" applyFont="1" applyFill="1" applyAlignment="1" applyProtection="1">
      <alignment horizontal="centerContinuous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" xfId="0" applyNumberFormat="1" applyFont="1" applyFill="1" applyBorder="1" applyAlignment="1" applyProtection="1">
      <alignment horizontal="right"/>
    </xf>
    <xf numFmtId="37" fontId="2" fillId="0" borderId="0" xfId="1" applyNumberFormat="1" applyFont="1" applyFill="1"/>
    <xf numFmtId="37" fontId="2" fillId="0" borderId="0" xfId="1" applyNumberFormat="1" applyFont="1" applyFill="1" applyAlignment="1">
      <alignment horizontal="right"/>
    </xf>
    <xf numFmtId="37" fontId="3" fillId="0" borderId="0" xfId="1" applyNumberFormat="1" applyFont="1" applyFill="1" applyProtection="1"/>
    <xf numFmtId="37" fontId="2" fillId="0" borderId="0" xfId="0" applyNumberFormat="1" applyFont="1" applyFill="1"/>
    <xf numFmtId="0" fontId="2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Continuous"/>
    </xf>
    <xf numFmtId="0" fontId="3" fillId="0" borderId="0" xfId="0" applyFont="1" applyFill="1" applyAlignment="1" applyProtection="1">
      <alignment horizontal="right"/>
      <protection locked="0"/>
    </xf>
    <xf numFmtId="39" fontId="3" fillId="0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/>
      <protection locked="0"/>
    </xf>
    <xf numFmtId="165" fontId="3" fillId="0" borderId="0" xfId="0" applyNumberFormat="1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Fill="1" applyAlignment="1" applyProtection="1">
      <alignment horizontal="right"/>
    </xf>
    <xf numFmtId="165" fontId="2" fillId="0" borderId="0" xfId="0" applyNumberFormat="1" applyFont="1" applyFill="1" applyAlignment="1" applyProtection="1">
      <alignment horizontal="right"/>
    </xf>
    <xf numFmtId="0" fontId="2" fillId="0" borderId="0" xfId="2" applyFont="1" applyFill="1" applyBorder="1" applyAlignment="1">
      <alignment horizontal="right"/>
    </xf>
    <xf numFmtId="164" fontId="2" fillId="0" borderId="0" xfId="1" applyNumberFormat="1" applyFont="1" applyFill="1"/>
    <xf numFmtId="0" fontId="3" fillId="0" borderId="0" xfId="0" applyFont="1" applyFill="1"/>
    <xf numFmtId="0" fontId="2" fillId="0" borderId="0" xfId="0" applyFont="1" applyFill="1" applyBorder="1" applyAlignment="1" applyProtection="1">
      <alignment horizontal="center"/>
    </xf>
    <xf numFmtId="0" fontId="2" fillId="0" borderId="0" xfId="2" applyFont="1" applyFill="1" applyBorder="1"/>
    <xf numFmtId="37" fontId="7" fillId="0" borderId="0" xfId="0" applyNumberFormat="1" applyFont="1" applyFill="1" applyProtection="1"/>
    <xf numFmtId="0" fontId="7" fillId="0" borderId="0" xfId="0" applyFont="1" applyFill="1" applyProtection="1"/>
    <xf numFmtId="37" fontId="2" fillId="0" borderId="0" xfId="1" applyNumberFormat="1" applyFont="1" applyFill="1" applyProtection="1"/>
    <xf numFmtId="37" fontId="2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Protection="1"/>
    <xf numFmtId="0" fontId="2" fillId="0" borderId="0" xfId="0" applyFont="1" applyFill="1" applyProtection="1">
      <protection locked="0"/>
    </xf>
    <xf numFmtId="37" fontId="10" fillId="0" borderId="0" xfId="1" applyNumberFormat="1" applyFont="1" applyFill="1" applyAlignment="1">
      <alignment horizontal="right"/>
    </xf>
    <xf numFmtId="0" fontId="2" fillId="0" borderId="0" xfId="2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Alignment="1">
      <alignment horizontal="centerContinuous"/>
    </xf>
    <xf numFmtId="37" fontId="2" fillId="0" borderId="0" xfId="1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center"/>
      <protection locked="0"/>
    </xf>
    <xf numFmtId="37" fontId="3" fillId="0" borderId="0" xfId="1" applyNumberFormat="1" applyFont="1" applyFill="1" applyAlignment="1">
      <alignment horizontal="right"/>
    </xf>
    <xf numFmtId="39" fontId="3" fillId="0" borderId="1" xfId="0" applyNumberFormat="1" applyFont="1" applyFill="1" applyBorder="1" applyAlignment="1" applyProtection="1">
      <alignment horizontal="center"/>
      <protection locked="0"/>
    </xf>
    <xf numFmtId="37" fontId="2" fillId="0" borderId="2" xfId="0" applyNumberFormat="1" applyFont="1" applyFill="1" applyBorder="1"/>
    <xf numFmtId="37" fontId="3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37" fontId="9" fillId="0" borderId="0" xfId="1" applyNumberFormat="1" applyFont="1" applyFill="1" applyAlignment="1">
      <alignment horizontal="right"/>
    </xf>
    <xf numFmtId="165" fontId="3" fillId="0" borderId="0" xfId="0" applyNumberFormat="1" applyFont="1" applyFill="1" applyProtection="1"/>
    <xf numFmtId="0" fontId="6" fillId="0" borderId="0" xfId="0" applyFont="1" applyFill="1" applyProtection="1">
      <protection locked="0"/>
    </xf>
    <xf numFmtId="37" fontId="3" fillId="0" borderId="0" xfId="1" applyNumberFormat="1" applyFont="1" applyFill="1" applyAlignment="1" applyProtection="1">
      <alignment horizontal="right"/>
    </xf>
    <xf numFmtId="165" fontId="2" fillId="0" borderId="0" xfId="0" applyNumberFormat="1" applyFont="1" applyFill="1" applyAlignment="1" applyProtection="1">
      <alignment horizontal="center"/>
    </xf>
    <xf numFmtId="37" fontId="2" fillId="0" borderId="0" xfId="1" applyNumberFormat="1" applyFont="1" applyFill="1" applyAlignment="1" applyProtection="1">
      <alignment horizontal="right"/>
    </xf>
    <xf numFmtId="37" fontId="3" fillId="0" borderId="0" xfId="0" applyNumberFormat="1" applyFont="1" applyFill="1"/>
    <xf numFmtId="37" fontId="2" fillId="0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Protection="1"/>
  </cellXfs>
  <cellStyles count="5">
    <cellStyle name="Comma" xfId="1" builtinId="3"/>
    <cellStyle name="Normal" xfId="0" builtinId="0"/>
    <cellStyle name="Normal 2" xfId="3"/>
    <cellStyle name="Normal 3" xfId="4"/>
    <cellStyle name="Normal_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3"/>
  <sheetViews>
    <sheetView tabSelected="1" zoomScaleNormal="100" workbookViewId="0"/>
  </sheetViews>
  <sheetFormatPr defaultRowHeight="12.75"/>
  <cols>
    <col min="1" max="3" width="2.7109375" style="10" customWidth="1"/>
    <col min="4" max="4" width="33.7109375" style="10" customWidth="1"/>
    <col min="5" max="5" width="0.85546875" style="10" customWidth="1"/>
    <col min="6" max="6" width="11.28515625" style="10" customWidth="1"/>
    <col min="7" max="7" width="0.85546875" style="10" customWidth="1"/>
    <col min="8" max="8" width="11.7109375" style="20" customWidth="1"/>
    <col min="9" max="9" width="0.85546875" style="20" customWidth="1"/>
    <col min="10" max="10" width="11.7109375" style="20" customWidth="1"/>
    <col min="11" max="11" width="0.85546875" style="20" customWidth="1"/>
    <col min="12" max="12" width="11.7109375" style="18" customWidth="1"/>
    <col min="13" max="16384" width="9.140625" style="10"/>
  </cols>
  <sheetData>
    <row r="1" spans="1:12" ht="12.75" customHeight="1">
      <c r="B1" s="47"/>
      <c r="C1" s="47"/>
      <c r="D1" s="47"/>
      <c r="E1" s="47"/>
      <c r="F1" s="23"/>
      <c r="G1" s="23"/>
      <c r="H1" s="48"/>
      <c r="I1" s="14"/>
      <c r="J1" s="48"/>
      <c r="K1" s="49"/>
      <c r="L1" s="50"/>
    </row>
    <row r="2" spans="1:12" ht="12.75" customHeight="1">
      <c r="A2" s="23"/>
      <c r="B2" s="47"/>
      <c r="C2" s="47"/>
      <c r="D2" s="47"/>
      <c r="E2" s="47"/>
      <c r="F2" s="23"/>
      <c r="G2" s="23"/>
      <c r="H2" s="48"/>
      <c r="I2" s="14"/>
      <c r="J2" s="48"/>
      <c r="K2" s="49"/>
      <c r="L2" s="50"/>
    </row>
    <row r="3" spans="1:12" ht="12.75" customHeight="1">
      <c r="A3" s="23" t="s">
        <v>0</v>
      </c>
      <c r="B3" s="47"/>
      <c r="C3" s="47"/>
      <c r="D3" s="47"/>
      <c r="E3" s="47"/>
      <c r="F3" s="23"/>
      <c r="G3" s="23"/>
      <c r="H3" s="48"/>
      <c r="I3" s="14"/>
      <c r="J3" s="48"/>
      <c r="K3" s="49"/>
      <c r="L3" s="50"/>
    </row>
    <row r="4" spans="1:12" ht="12.75" customHeight="1">
      <c r="A4" s="23" t="s">
        <v>1</v>
      </c>
      <c r="B4" s="47"/>
      <c r="C4" s="47"/>
      <c r="D4" s="47"/>
      <c r="E4" s="47"/>
      <c r="F4" s="23"/>
      <c r="G4" s="23"/>
      <c r="H4" s="48"/>
      <c r="I4" s="14"/>
      <c r="J4" s="48"/>
      <c r="K4" s="49"/>
      <c r="L4" s="50"/>
    </row>
    <row r="5" spans="1:12" ht="12.75" customHeight="1">
      <c r="A5" s="23"/>
      <c r="B5" s="47"/>
      <c r="C5" s="47"/>
      <c r="D5" s="47"/>
      <c r="E5" s="47"/>
      <c r="F5" s="23"/>
      <c r="G5" s="23"/>
      <c r="H5" s="48"/>
      <c r="I5" s="14"/>
      <c r="J5" s="48"/>
      <c r="K5" s="49"/>
      <c r="L5" s="50"/>
    </row>
    <row r="6" spans="1:12" ht="12.75" customHeight="1">
      <c r="A6" s="23"/>
      <c r="B6" s="47"/>
      <c r="C6" s="47"/>
      <c r="D6" s="47"/>
      <c r="E6" s="47"/>
      <c r="F6" s="23"/>
      <c r="G6" s="23"/>
      <c r="H6" s="48"/>
      <c r="I6" s="14"/>
      <c r="J6" s="48"/>
      <c r="K6" s="49"/>
      <c r="L6" s="50"/>
    </row>
    <row r="7" spans="1:12" ht="12.75" customHeight="1">
      <c r="A7" s="8"/>
      <c r="B7" s="5"/>
      <c r="C7" s="5"/>
      <c r="D7" s="5"/>
      <c r="E7" s="5"/>
      <c r="F7" s="24" t="s">
        <v>2</v>
      </c>
      <c r="G7" s="51"/>
      <c r="H7" s="11" t="s">
        <v>3</v>
      </c>
      <c r="I7" s="15"/>
      <c r="J7" s="11" t="s">
        <v>589</v>
      </c>
      <c r="L7" s="52" t="s">
        <v>4</v>
      </c>
    </row>
    <row r="8" spans="1:12" ht="12.75" customHeight="1" thickBot="1">
      <c r="A8" s="43"/>
      <c r="B8" s="43"/>
      <c r="C8" s="43"/>
      <c r="D8" s="43"/>
      <c r="E8" s="43"/>
      <c r="F8" s="25" t="s">
        <v>5</v>
      </c>
      <c r="G8" s="53"/>
      <c r="H8" s="16" t="s">
        <v>428</v>
      </c>
      <c r="I8" s="16"/>
      <c r="J8" s="16" t="s">
        <v>487</v>
      </c>
      <c r="K8" s="54"/>
      <c r="L8" s="55" t="s">
        <v>536</v>
      </c>
    </row>
    <row r="9" spans="1:12" ht="12.75" customHeight="1">
      <c r="A9" s="8" t="s">
        <v>6</v>
      </c>
      <c r="B9" s="8"/>
      <c r="C9" s="8"/>
      <c r="D9" s="8"/>
      <c r="E9" s="8"/>
      <c r="F9" s="26"/>
      <c r="G9" s="56"/>
      <c r="H9" s="1"/>
      <c r="I9" s="1"/>
      <c r="J9" s="1"/>
    </row>
    <row r="10" spans="1:12" ht="9" customHeight="1">
      <c r="A10" s="8"/>
      <c r="B10" s="8"/>
      <c r="C10" s="8"/>
      <c r="D10" s="8"/>
      <c r="E10" s="8"/>
      <c r="F10" s="26"/>
      <c r="G10" s="56"/>
      <c r="H10" s="1"/>
      <c r="I10" s="1"/>
      <c r="J10" s="1"/>
    </row>
    <row r="11" spans="1:12" ht="12.75" customHeight="1">
      <c r="A11" s="8" t="s">
        <v>7</v>
      </c>
      <c r="B11" s="8"/>
      <c r="C11" s="8"/>
      <c r="D11" s="8"/>
      <c r="E11" s="8"/>
      <c r="F11" s="27"/>
      <c r="G11" s="57"/>
      <c r="H11" s="2"/>
      <c r="I11" s="2"/>
      <c r="J11" s="2"/>
      <c r="L11" s="58"/>
    </row>
    <row r="12" spans="1:12" ht="12.75" customHeight="1">
      <c r="A12" s="8"/>
      <c r="B12" s="66" t="s">
        <v>8</v>
      </c>
      <c r="C12" s="59"/>
      <c r="D12" s="59"/>
      <c r="E12" s="59"/>
      <c r="F12" s="28"/>
      <c r="G12" s="59"/>
      <c r="H12" s="3"/>
      <c r="I12" s="3"/>
      <c r="J12" s="3"/>
    </row>
    <row r="13" spans="1:12" ht="12.75" customHeight="1">
      <c r="A13" s="8"/>
      <c r="B13" s="5"/>
      <c r="C13" s="5" t="s">
        <v>9</v>
      </c>
      <c r="D13" s="5"/>
      <c r="E13" s="5"/>
      <c r="F13" s="6" t="s">
        <v>10</v>
      </c>
      <c r="G13" s="9"/>
      <c r="H13" s="18">
        <v>57189463.75</v>
      </c>
      <c r="I13" s="18"/>
      <c r="J13" s="18">
        <f>58858000+1931000</f>
        <v>60789000</v>
      </c>
      <c r="K13" s="18"/>
      <c r="L13" s="18">
        <v>63933000</v>
      </c>
    </row>
    <row r="14" spans="1:12" ht="12.75" customHeight="1">
      <c r="A14" s="8"/>
      <c r="B14" s="5"/>
      <c r="C14" s="5" t="s">
        <v>11</v>
      </c>
      <c r="D14" s="5"/>
      <c r="E14" s="5"/>
      <c r="F14" s="6" t="s">
        <v>12</v>
      </c>
      <c r="G14" s="9"/>
      <c r="H14" s="18">
        <v>52909821.910000004</v>
      </c>
      <c r="I14" s="18"/>
      <c r="J14" s="18">
        <f>54352000+2124000</f>
        <v>56476000</v>
      </c>
      <c r="K14" s="18"/>
      <c r="L14" s="18">
        <v>59150000</v>
      </c>
    </row>
    <row r="15" spans="1:12" ht="12.75" customHeight="1">
      <c r="A15" s="8"/>
      <c r="B15" s="5"/>
      <c r="C15" s="5" t="s">
        <v>513</v>
      </c>
      <c r="D15" s="5"/>
      <c r="E15" s="5"/>
      <c r="F15" s="6" t="s">
        <v>525</v>
      </c>
      <c r="G15" s="9"/>
      <c r="H15" s="18">
        <v>203809</v>
      </c>
      <c r="I15" s="18"/>
      <c r="J15" s="18">
        <v>300000</v>
      </c>
      <c r="K15" s="18"/>
      <c r="L15" s="18">
        <v>411000</v>
      </c>
    </row>
    <row r="16" spans="1:12" ht="12.75" customHeight="1">
      <c r="A16" s="8"/>
      <c r="B16" s="5"/>
      <c r="C16" s="5" t="s">
        <v>13</v>
      </c>
      <c r="D16" s="5"/>
      <c r="E16" s="5"/>
      <c r="F16" s="6" t="s">
        <v>460</v>
      </c>
      <c r="G16" s="9"/>
      <c r="H16" s="18">
        <v>8159406.2000000002</v>
      </c>
      <c r="I16" s="18"/>
      <c r="J16" s="18">
        <v>8541000</v>
      </c>
      <c r="K16" s="18"/>
      <c r="L16" s="18">
        <v>8844000</v>
      </c>
    </row>
    <row r="17" spans="1:12" ht="12.75" customHeight="1">
      <c r="A17" s="8"/>
      <c r="B17" s="5"/>
      <c r="C17" s="5"/>
      <c r="D17" s="5" t="s">
        <v>23</v>
      </c>
      <c r="E17" s="5"/>
      <c r="F17" s="6"/>
      <c r="G17" s="9"/>
      <c r="H17" s="18">
        <f>SUM(H13:H16)</f>
        <v>118462500.86</v>
      </c>
      <c r="I17" s="18"/>
      <c r="J17" s="18">
        <f>SUM(J13:J16)</f>
        <v>126106000</v>
      </c>
      <c r="K17" s="18"/>
      <c r="L17" s="18">
        <f>SUM(L13:L16)</f>
        <v>132338000</v>
      </c>
    </row>
    <row r="18" spans="1:12" ht="9" customHeight="1">
      <c r="A18" s="8"/>
      <c r="B18" s="5"/>
      <c r="C18" s="5"/>
      <c r="D18" s="5"/>
      <c r="E18" s="5"/>
      <c r="F18" s="6"/>
      <c r="G18" s="9"/>
      <c r="H18" s="18"/>
      <c r="I18" s="18"/>
      <c r="J18" s="18"/>
      <c r="K18" s="18"/>
    </row>
    <row r="19" spans="1:12" ht="12.75" customHeight="1">
      <c r="A19" s="8"/>
      <c r="B19" s="5" t="s">
        <v>482</v>
      </c>
      <c r="C19" s="5"/>
      <c r="D19" s="5"/>
      <c r="E19" s="5"/>
      <c r="F19" s="6"/>
      <c r="G19" s="9"/>
      <c r="H19" s="18"/>
      <c r="I19" s="18"/>
      <c r="J19" s="18"/>
      <c r="K19" s="18"/>
    </row>
    <row r="20" spans="1:12" ht="12.75" customHeight="1">
      <c r="A20" s="8"/>
      <c r="B20" s="5"/>
      <c r="C20" s="5" t="s">
        <v>478</v>
      </c>
      <c r="D20" s="5"/>
      <c r="E20" s="5"/>
      <c r="F20" s="6" t="s">
        <v>481</v>
      </c>
      <c r="G20" s="9"/>
      <c r="H20" s="18">
        <v>240236</v>
      </c>
      <c r="I20" s="18"/>
      <c r="J20" s="18">
        <v>356000</v>
      </c>
      <c r="K20" s="18"/>
      <c r="L20" s="18">
        <v>0</v>
      </c>
    </row>
    <row r="21" spans="1:12" ht="12.75" customHeight="1">
      <c r="A21" s="8"/>
      <c r="B21" s="5"/>
      <c r="C21" s="5" t="s">
        <v>14</v>
      </c>
      <c r="D21" s="5"/>
      <c r="E21" s="5"/>
      <c r="F21" s="6" t="s">
        <v>466</v>
      </c>
      <c r="G21" s="9"/>
      <c r="H21" s="18">
        <v>1773407.2</v>
      </c>
      <c r="I21" s="18"/>
      <c r="J21" s="18">
        <v>1845000</v>
      </c>
      <c r="K21" s="18"/>
      <c r="L21" s="18">
        <v>1600000</v>
      </c>
    </row>
    <row r="22" spans="1:12" ht="12.75" customHeight="1">
      <c r="A22" s="8"/>
      <c r="B22" s="5"/>
      <c r="C22" s="5" t="s">
        <v>15</v>
      </c>
      <c r="D22" s="5"/>
      <c r="E22" s="5"/>
      <c r="F22" s="29" t="s">
        <v>467</v>
      </c>
      <c r="G22" s="9"/>
      <c r="H22" s="18">
        <v>1125862.51</v>
      </c>
      <c r="I22" s="18"/>
      <c r="J22" s="18">
        <f>1171000-50000</f>
        <v>1121000</v>
      </c>
      <c r="K22" s="18"/>
      <c r="L22" s="18">
        <v>1420000</v>
      </c>
    </row>
    <row r="23" spans="1:12" ht="12.75" customHeight="1">
      <c r="A23" s="8"/>
      <c r="B23" s="5"/>
      <c r="C23" s="5" t="s">
        <v>16</v>
      </c>
      <c r="D23" s="5"/>
      <c r="E23" s="5"/>
      <c r="F23" s="29" t="s">
        <v>468</v>
      </c>
      <c r="G23" s="9"/>
      <c r="H23" s="18">
        <v>1170260.68</v>
      </c>
      <c r="I23" s="18"/>
      <c r="J23" s="18">
        <f>1209000-50000</f>
        <v>1159000</v>
      </c>
      <c r="K23" s="18"/>
      <c r="L23" s="18">
        <v>1620000</v>
      </c>
    </row>
    <row r="24" spans="1:12" ht="12.75" customHeight="1">
      <c r="A24" s="8"/>
      <c r="B24" s="5"/>
      <c r="C24" s="5" t="s">
        <v>17</v>
      </c>
      <c r="D24" s="5"/>
      <c r="E24" s="5"/>
      <c r="F24" s="29" t="s">
        <v>469</v>
      </c>
      <c r="G24" s="9"/>
      <c r="H24" s="18">
        <v>1515745.21</v>
      </c>
      <c r="I24" s="18"/>
      <c r="J24" s="18">
        <v>1349000</v>
      </c>
      <c r="K24" s="18"/>
      <c r="L24" s="18">
        <v>1645000</v>
      </c>
    </row>
    <row r="25" spans="1:12" ht="12.75" customHeight="1">
      <c r="A25" s="8"/>
      <c r="B25" s="5"/>
      <c r="C25" s="5" t="s">
        <v>18</v>
      </c>
      <c r="D25" s="5"/>
      <c r="E25" s="5"/>
      <c r="F25" s="6" t="s">
        <v>470</v>
      </c>
      <c r="G25" s="9"/>
      <c r="H25" s="18">
        <v>408529.48</v>
      </c>
      <c r="I25" s="18"/>
      <c r="J25" s="18">
        <v>426000</v>
      </c>
      <c r="K25" s="18"/>
      <c r="L25" s="18">
        <v>419000</v>
      </c>
    </row>
    <row r="26" spans="1:12" ht="12.75" customHeight="1">
      <c r="A26" s="8"/>
      <c r="B26" s="5"/>
      <c r="C26" s="5" t="s">
        <v>19</v>
      </c>
      <c r="D26" s="5"/>
      <c r="E26" s="5"/>
      <c r="F26" s="29" t="s">
        <v>471</v>
      </c>
      <c r="G26" s="9"/>
      <c r="H26" s="18">
        <v>641277</v>
      </c>
      <c r="I26" s="18"/>
      <c r="J26" s="18">
        <v>655000</v>
      </c>
      <c r="K26" s="18"/>
      <c r="L26" s="18">
        <v>990000</v>
      </c>
    </row>
    <row r="27" spans="1:12" ht="12.75" customHeight="1">
      <c r="A27" s="8"/>
      <c r="B27" s="5"/>
      <c r="C27" s="5" t="s">
        <v>20</v>
      </c>
      <c r="D27" s="5"/>
      <c r="E27" s="5"/>
      <c r="F27" s="29" t="s">
        <v>472</v>
      </c>
      <c r="G27" s="9"/>
      <c r="H27" s="18">
        <v>581090</v>
      </c>
      <c r="I27" s="18"/>
      <c r="J27" s="18">
        <v>600000</v>
      </c>
      <c r="K27" s="18"/>
      <c r="L27" s="18">
        <v>990000</v>
      </c>
    </row>
    <row r="28" spans="1:12" ht="12.75" customHeight="1">
      <c r="A28" s="8"/>
      <c r="B28" s="5"/>
      <c r="C28" s="5" t="s">
        <v>21</v>
      </c>
      <c r="D28" s="5"/>
      <c r="E28" s="5"/>
      <c r="F28" s="6" t="s">
        <v>473</v>
      </c>
      <c r="G28" s="9"/>
      <c r="H28" s="18">
        <v>545433.59999999998</v>
      </c>
      <c r="I28" s="18"/>
      <c r="J28" s="18">
        <v>525000</v>
      </c>
      <c r="K28" s="18"/>
      <c r="L28" s="18">
        <v>990000</v>
      </c>
    </row>
    <row r="29" spans="1:12" ht="12.75" customHeight="1">
      <c r="A29" s="8"/>
      <c r="B29" s="5"/>
      <c r="C29" s="5" t="s">
        <v>440</v>
      </c>
      <c r="D29" s="5"/>
      <c r="E29" s="5"/>
      <c r="F29" s="6" t="s">
        <v>474</v>
      </c>
      <c r="G29" s="9"/>
      <c r="H29" s="18">
        <v>58506</v>
      </c>
      <c r="I29" s="18"/>
      <c r="J29" s="18">
        <v>59000</v>
      </c>
      <c r="K29" s="18"/>
      <c r="L29" s="18">
        <v>64000</v>
      </c>
    </row>
    <row r="30" spans="1:12" ht="12.75" customHeight="1">
      <c r="A30" s="8"/>
      <c r="B30" s="5"/>
      <c r="C30" s="5" t="s">
        <v>22</v>
      </c>
      <c r="D30" s="5"/>
      <c r="E30" s="5"/>
      <c r="F30" s="29" t="s">
        <v>475</v>
      </c>
      <c r="G30" s="9"/>
      <c r="H30" s="18">
        <v>409600</v>
      </c>
      <c r="I30" s="18"/>
      <c r="J30" s="18">
        <v>430000</v>
      </c>
      <c r="K30" s="18"/>
      <c r="L30" s="18">
        <v>430000</v>
      </c>
    </row>
    <row r="31" spans="1:12" ht="12.75" customHeight="1">
      <c r="A31" s="8"/>
      <c r="B31" s="5"/>
      <c r="C31" s="5" t="s">
        <v>529</v>
      </c>
      <c r="D31" s="5"/>
      <c r="E31" s="5"/>
      <c r="F31" s="6" t="s">
        <v>476</v>
      </c>
      <c r="G31" s="9"/>
      <c r="H31" s="18">
        <v>1179214</v>
      </c>
      <c r="I31" s="12"/>
      <c r="J31" s="18">
        <v>1017000</v>
      </c>
      <c r="L31" s="18">
        <v>1400000</v>
      </c>
    </row>
    <row r="32" spans="1:12" ht="12.75" customHeight="1">
      <c r="A32" s="8"/>
      <c r="B32" s="5"/>
      <c r="C32" s="5"/>
      <c r="D32" s="5" t="s">
        <v>23</v>
      </c>
      <c r="E32" s="5"/>
      <c r="F32" s="6"/>
      <c r="G32" s="5"/>
      <c r="H32" s="18">
        <f>SUM(H20:H31)</f>
        <v>9649161.6799999997</v>
      </c>
      <c r="I32" s="18"/>
      <c r="J32" s="18">
        <f>SUM(J20:J31)</f>
        <v>9542000</v>
      </c>
      <c r="K32" s="18"/>
      <c r="L32" s="18">
        <f>SUM(L20:L31)</f>
        <v>11568000</v>
      </c>
    </row>
    <row r="33" spans="1:12" ht="9" customHeight="1">
      <c r="A33" s="8"/>
      <c r="B33" s="5"/>
      <c r="C33" s="5"/>
      <c r="D33" s="5"/>
      <c r="E33" s="5"/>
      <c r="F33" s="6"/>
      <c r="G33" s="5"/>
      <c r="H33" s="3"/>
      <c r="I33" s="3"/>
      <c r="J33" s="3"/>
      <c r="L33" s="3"/>
    </row>
    <row r="34" spans="1:12" ht="12.75" customHeight="1">
      <c r="A34" s="8"/>
      <c r="B34" s="5" t="s">
        <v>24</v>
      </c>
      <c r="C34" s="5"/>
      <c r="D34" s="5"/>
      <c r="E34" s="5"/>
      <c r="F34" s="6"/>
      <c r="G34" s="5"/>
      <c r="H34" s="3"/>
      <c r="I34" s="3"/>
      <c r="J34" s="18"/>
    </row>
    <row r="35" spans="1:12" ht="12.75" customHeight="1">
      <c r="A35" s="8"/>
      <c r="B35" s="60"/>
      <c r="C35" s="5" t="s">
        <v>25</v>
      </c>
      <c r="D35" s="5"/>
      <c r="E35" s="5"/>
      <c r="F35" s="6" t="s">
        <v>461</v>
      </c>
      <c r="G35" s="9"/>
      <c r="H35" s="18">
        <v>1623966.32</v>
      </c>
      <c r="I35" s="3"/>
      <c r="J35" s="18">
        <v>1664000</v>
      </c>
      <c r="L35" s="18">
        <v>1735000</v>
      </c>
    </row>
    <row r="36" spans="1:12" ht="12.75" customHeight="1">
      <c r="A36" s="8"/>
      <c r="B36" s="3"/>
      <c r="C36" s="44" t="s">
        <v>26</v>
      </c>
      <c r="D36" s="44"/>
      <c r="E36" s="44"/>
      <c r="F36" s="21" t="s">
        <v>27</v>
      </c>
      <c r="G36" s="4"/>
      <c r="H36" s="18">
        <v>1184534.07</v>
      </c>
      <c r="I36" s="3"/>
      <c r="J36" s="18">
        <v>1213000</v>
      </c>
      <c r="L36" s="18">
        <v>1266000</v>
      </c>
    </row>
    <row r="37" spans="1:12" ht="12.75" customHeight="1">
      <c r="A37" s="8"/>
      <c r="B37" s="5"/>
      <c r="C37" s="5" t="s">
        <v>28</v>
      </c>
      <c r="D37" s="5"/>
      <c r="E37" s="5"/>
      <c r="F37" s="6" t="s">
        <v>29</v>
      </c>
      <c r="G37" s="9"/>
      <c r="H37" s="18">
        <v>456890</v>
      </c>
      <c r="I37" s="3"/>
      <c r="J37" s="18">
        <v>468000</v>
      </c>
      <c r="L37" s="18">
        <v>488000</v>
      </c>
    </row>
    <row r="38" spans="1:12" ht="12.75" customHeight="1">
      <c r="A38" s="8"/>
      <c r="B38" s="5"/>
      <c r="C38" s="5"/>
      <c r="D38" s="5" t="s">
        <v>23</v>
      </c>
      <c r="E38" s="5"/>
      <c r="F38" s="6"/>
      <c r="G38" s="5"/>
      <c r="H38" s="3">
        <f>SUM(H35:H37)</f>
        <v>3265390.39</v>
      </c>
      <c r="I38" s="3"/>
      <c r="J38" s="3">
        <f>SUM(J35:J37)</f>
        <v>3345000</v>
      </c>
      <c r="L38" s="3">
        <f>SUM(L35:L37)</f>
        <v>3489000</v>
      </c>
    </row>
    <row r="39" spans="1:12" ht="12.75" customHeight="1">
      <c r="A39" s="8"/>
      <c r="B39" s="5" t="s">
        <v>30</v>
      </c>
      <c r="C39" s="5"/>
      <c r="D39" s="5"/>
      <c r="E39" s="5"/>
      <c r="F39" s="6"/>
      <c r="G39" s="5"/>
      <c r="H39" s="3">
        <f>+H17+H32+H38</f>
        <v>131377052.92999999</v>
      </c>
      <c r="I39" s="3"/>
      <c r="J39" s="3">
        <f>+J17+J32+J38</f>
        <v>138993000</v>
      </c>
      <c r="L39" s="3">
        <f>+L17+L32+L38</f>
        <v>147395000</v>
      </c>
    </row>
    <row r="40" spans="1:12" ht="9" customHeight="1">
      <c r="J40" s="18"/>
    </row>
    <row r="41" spans="1:12" ht="12.75" customHeight="1">
      <c r="A41" s="5"/>
      <c r="B41" s="5" t="s">
        <v>31</v>
      </c>
      <c r="C41" s="5"/>
      <c r="D41" s="5"/>
      <c r="E41" s="5"/>
      <c r="F41" s="6"/>
      <c r="G41" s="5"/>
      <c r="H41" s="3"/>
      <c r="I41" s="3"/>
      <c r="J41" s="18"/>
    </row>
    <row r="42" spans="1:12" ht="12.75" customHeight="1">
      <c r="A42" s="5"/>
      <c r="B42" s="3"/>
      <c r="C42" s="3" t="s">
        <v>32</v>
      </c>
      <c r="D42" s="3"/>
      <c r="E42" s="3"/>
      <c r="F42" s="6" t="s">
        <v>33</v>
      </c>
      <c r="G42" s="9"/>
      <c r="H42" s="18">
        <v>6060688.8600000003</v>
      </c>
      <c r="I42" s="3"/>
      <c r="J42" s="18">
        <v>6144000</v>
      </c>
      <c r="L42" s="18">
        <v>6480000</v>
      </c>
    </row>
    <row r="43" spans="1:12" ht="9" customHeight="1">
      <c r="A43" s="5"/>
      <c r="B43" s="3"/>
      <c r="C43" s="3"/>
      <c r="D43" s="3"/>
      <c r="E43" s="3"/>
      <c r="F43" s="6"/>
      <c r="G43" s="9"/>
      <c r="H43" s="3"/>
      <c r="I43" s="3"/>
      <c r="J43" s="18"/>
    </row>
    <row r="44" spans="1:12" ht="12.75" customHeight="1">
      <c r="A44" s="8"/>
      <c r="B44" s="5" t="s">
        <v>483</v>
      </c>
      <c r="C44" s="5"/>
      <c r="D44" s="5"/>
      <c r="E44" s="5"/>
      <c r="F44" s="6" t="s">
        <v>512</v>
      </c>
      <c r="G44" s="9"/>
      <c r="H44" s="18">
        <v>189881</v>
      </c>
      <c r="I44" s="3"/>
      <c r="J44" s="18">
        <v>168000</v>
      </c>
      <c r="L44" s="18">
        <v>195000</v>
      </c>
    </row>
    <row r="45" spans="1:12" ht="12.75" customHeight="1">
      <c r="A45" s="8"/>
      <c r="B45" s="5" t="s">
        <v>484</v>
      </c>
      <c r="C45" s="5"/>
      <c r="D45" s="5"/>
      <c r="E45" s="5"/>
      <c r="F45" s="6" t="s">
        <v>34</v>
      </c>
      <c r="G45" s="9"/>
      <c r="H45" s="18">
        <v>29600</v>
      </c>
      <c r="I45" s="3"/>
      <c r="J45" s="18">
        <v>30000</v>
      </c>
      <c r="L45" s="18">
        <v>30000</v>
      </c>
    </row>
    <row r="46" spans="1:12" ht="12.75" customHeight="1">
      <c r="A46" s="8"/>
      <c r="B46" s="5" t="s">
        <v>485</v>
      </c>
      <c r="C46" s="5"/>
      <c r="D46" s="5"/>
      <c r="E46" s="5"/>
      <c r="F46" s="30"/>
      <c r="G46" s="37"/>
      <c r="H46" s="18">
        <v>1039077.59</v>
      </c>
      <c r="I46" s="12"/>
      <c r="J46" s="18">
        <f>1033000-225000+100000</f>
        <v>908000</v>
      </c>
      <c r="L46" s="18">
        <v>1288000</v>
      </c>
    </row>
    <row r="47" spans="1:12" ht="12.75" customHeight="1">
      <c r="A47" s="8"/>
      <c r="B47" s="5" t="s">
        <v>486</v>
      </c>
      <c r="C47" s="5"/>
      <c r="D47" s="5"/>
      <c r="E47" s="5"/>
      <c r="F47" s="30" t="s">
        <v>35</v>
      </c>
      <c r="G47" s="37"/>
      <c r="H47" s="18">
        <v>138222.6</v>
      </c>
      <c r="I47" s="12"/>
      <c r="J47" s="18">
        <v>150000</v>
      </c>
      <c r="L47" s="18">
        <v>297000</v>
      </c>
    </row>
    <row r="48" spans="1:12" ht="12.75" customHeight="1">
      <c r="A48" s="8" t="s">
        <v>36</v>
      </c>
      <c r="B48" s="8"/>
      <c r="C48" s="8"/>
      <c r="D48" s="8"/>
      <c r="E48" s="8"/>
      <c r="F48" s="11"/>
      <c r="G48" s="2"/>
      <c r="H48" s="2">
        <f>+H47+H46+H45+H44+H39+H42</f>
        <v>138834522.97999999</v>
      </c>
      <c r="I48" s="2"/>
      <c r="J48" s="2">
        <f>+J47+J46+J45+J44+J39+J42</f>
        <v>146393000</v>
      </c>
      <c r="L48" s="2">
        <f>+L47+L46+L45+L44+L39+L42</f>
        <v>155685000</v>
      </c>
    </row>
    <row r="49" spans="1:12" ht="9" customHeight="1">
      <c r="A49" s="8"/>
      <c r="B49" s="8"/>
      <c r="C49" s="8"/>
      <c r="D49" s="8"/>
      <c r="E49" s="8"/>
      <c r="F49" s="11"/>
      <c r="G49" s="2"/>
      <c r="H49" s="2"/>
      <c r="I49" s="2"/>
      <c r="J49" s="19"/>
      <c r="L49" s="19"/>
    </row>
    <row r="50" spans="1:12" ht="12.75" customHeight="1">
      <c r="A50" s="8" t="s">
        <v>37</v>
      </c>
      <c r="B50" s="8"/>
      <c r="C50" s="8"/>
      <c r="D50" s="8"/>
      <c r="E50" s="8"/>
      <c r="F50" s="6"/>
      <c r="G50" s="5"/>
      <c r="H50" s="3"/>
      <c r="I50" s="3"/>
      <c r="J50" s="18"/>
    </row>
    <row r="51" spans="1:12" ht="12.75" customHeight="1">
      <c r="A51" s="8"/>
      <c r="B51" s="3" t="s">
        <v>38</v>
      </c>
      <c r="C51" s="3"/>
      <c r="D51" s="3"/>
      <c r="E51" s="3"/>
      <c r="F51" s="6" t="s">
        <v>39</v>
      </c>
      <c r="G51" s="9"/>
      <c r="H51" s="18">
        <v>79013801</v>
      </c>
      <c r="I51" s="3"/>
      <c r="J51" s="18">
        <f>81413500-787200-1612500-5416100</f>
        <v>73597700</v>
      </c>
      <c r="L51" s="18">
        <v>73748000</v>
      </c>
    </row>
    <row r="52" spans="1:12" ht="12.75" customHeight="1">
      <c r="A52" s="8"/>
      <c r="B52" s="5" t="s">
        <v>40</v>
      </c>
      <c r="C52" s="5"/>
      <c r="D52" s="5"/>
      <c r="E52" s="5"/>
      <c r="F52" s="6" t="s">
        <v>41</v>
      </c>
      <c r="G52" s="5"/>
      <c r="H52" s="18">
        <v>1669999</v>
      </c>
      <c r="I52" s="3"/>
      <c r="J52" s="18">
        <v>1958100</v>
      </c>
      <c r="L52" s="18">
        <v>549800</v>
      </c>
    </row>
    <row r="53" spans="1:12" ht="12.75" customHeight="1">
      <c r="A53" s="8" t="s">
        <v>42</v>
      </c>
      <c r="B53" s="8"/>
      <c r="C53" s="8"/>
      <c r="D53" s="8"/>
      <c r="E53" s="8"/>
      <c r="F53" s="22"/>
      <c r="G53" s="8"/>
      <c r="H53" s="19">
        <f>SUM(H51:H52)</f>
        <v>80683800</v>
      </c>
      <c r="I53" s="2"/>
      <c r="J53" s="19">
        <f>SUM(J51:J52)</f>
        <v>75555800</v>
      </c>
      <c r="L53" s="19">
        <f>SUM(L51:L52)</f>
        <v>74297800</v>
      </c>
    </row>
    <row r="54" spans="1:12" ht="9" customHeight="1">
      <c r="A54" s="8"/>
      <c r="B54" s="8"/>
      <c r="C54" s="8"/>
      <c r="D54" s="8"/>
      <c r="E54" s="8"/>
      <c r="F54" s="22"/>
      <c r="G54" s="8"/>
      <c r="H54" s="2"/>
      <c r="I54" s="2"/>
      <c r="J54" s="2"/>
      <c r="L54" s="2"/>
    </row>
    <row r="55" spans="1:12" ht="12.75" customHeight="1">
      <c r="A55" s="8" t="s">
        <v>43</v>
      </c>
      <c r="B55" s="8"/>
      <c r="C55" s="8"/>
      <c r="D55" s="8"/>
      <c r="E55" s="8"/>
      <c r="F55" s="6"/>
      <c r="G55" s="5"/>
      <c r="H55" s="3"/>
      <c r="I55" s="3"/>
      <c r="J55" s="18"/>
    </row>
    <row r="56" spans="1:12" ht="12.75" customHeight="1">
      <c r="A56" s="8"/>
      <c r="B56" s="5" t="s">
        <v>44</v>
      </c>
      <c r="C56" s="8"/>
      <c r="D56" s="8"/>
      <c r="E56" s="43"/>
      <c r="F56" s="32"/>
      <c r="G56" s="40"/>
      <c r="H56" s="3"/>
      <c r="I56" s="3"/>
      <c r="J56" s="18"/>
    </row>
    <row r="57" spans="1:12" ht="12.75" customHeight="1">
      <c r="A57" s="8"/>
      <c r="B57" s="3" t="s">
        <v>45</v>
      </c>
      <c r="C57" s="3"/>
      <c r="D57" s="3"/>
      <c r="E57" s="39"/>
      <c r="F57" s="6" t="s">
        <v>46</v>
      </c>
      <c r="G57" s="5"/>
      <c r="H57" s="18">
        <v>14369610</v>
      </c>
      <c r="I57" s="3"/>
      <c r="J57" s="18">
        <v>16800000</v>
      </c>
      <c r="L57" s="18">
        <v>18000000</v>
      </c>
    </row>
    <row r="58" spans="1:12" ht="12.75" customHeight="1">
      <c r="A58" s="8"/>
      <c r="B58" s="3" t="s">
        <v>584</v>
      </c>
      <c r="C58" s="3"/>
      <c r="D58" s="3"/>
      <c r="E58" s="39"/>
      <c r="F58" s="6" t="s">
        <v>578</v>
      </c>
      <c r="G58" s="5"/>
      <c r="H58" s="18">
        <v>0</v>
      </c>
      <c r="I58" s="3"/>
      <c r="J58" s="18">
        <v>5416100</v>
      </c>
      <c r="L58" s="18">
        <v>4410900</v>
      </c>
    </row>
    <row r="59" spans="1:12" ht="12.75" customHeight="1">
      <c r="A59" s="8"/>
      <c r="B59" s="3" t="s">
        <v>47</v>
      </c>
      <c r="C59" s="3"/>
      <c r="D59" s="3"/>
      <c r="E59" s="39"/>
      <c r="F59" s="32"/>
      <c r="G59" s="40"/>
      <c r="H59" s="3"/>
      <c r="I59" s="3"/>
      <c r="J59" s="18"/>
    </row>
    <row r="60" spans="1:12" ht="12.75" customHeight="1">
      <c r="A60" s="8"/>
      <c r="B60" s="3"/>
      <c r="C60" s="3" t="s">
        <v>48</v>
      </c>
      <c r="D60" s="3"/>
      <c r="E60" s="39"/>
      <c r="F60" s="6" t="s">
        <v>580</v>
      </c>
      <c r="G60" s="40"/>
      <c r="H60" s="18">
        <v>349768</v>
      </c>
      <c r="I60" s="3"/>
      <c r="J60" s="18">
        <v>365000</v>
      </c>
      <c r="L60" s="18">
        <v>500000</v>
      </c>
    </row>
    <row r="61" spans="1:12" ht="12.75" customHeight="1">
      <c r="A61" s="8"/>
      <c r="B61" s="3"/>
      <c r="C61" s="3" t="s">
        <v>49</v>
      </c>
      <c r="D61" s="3"/>
      <c r="E61" s="39"/>
      <c r="F61" s="6" t="s">
        <v>581</v>
      </c>
      <c r="G61" s="40"/>
      <c r="H61" s="18">
        <v>850418</v>
      </c>
      <c r="I61" s="3"/>
      <c r="J61" s="18">
        <v>810000</v>
      </c>
      <c r="L61" s="18">
        <v>1240000</v>
      </c>
    </row>
    <row r="62" spans="1:12" ht="12.75" customHeight="1">
      <c r="A62" s="8"/>
      <c r="B62" s="3"/>
      <c r="C62" s="3" t="s">
        <v>50</v>
      </c>
      <c r="D62" s="3"/>
      <c r="E62" s="39"/>
      <c r="F62" s="6" t="s">
        <v>582</v>
      </c>
      <c r="G62" s="5"/>
      <c r="H62" s="18">
        <v>19615872</v>
      </c>
      <c r="I62" s="3"/>
      <c r="J62" s="18">
        <v>22150000</v>
      </c>
      <c r="L62" s="18">
        <v>38000000</v>
      </c>
    </row>
    <row r="63" spans="1:12" ht="12.75" customHeight="1">
      <c r="A63" s="8"/>
      <c r="B63" s="3"/>
      <c r="C63" s="3" t="s">
        <v>51</v>
      </c>
      <c r="D63" s="3"/>
      <c r="E63" s="39"/>
      <c r="F63" s="6" t="s">
        <v>52</v>
      </c>
      <c r="G63" s="5"/>
      <c r="H63" s="18">
        <v>739962</v>
      </c>
      <c r="I63" s="3"/>
      <c r="J63" s="18">
        <v>776000</v>
      </c>
      <c r="L63" s="18">
        <v>740000</v>
      </c>
    </row>
    <row r="64" spans="1:12" ht="12.75" customHeight="1">
      <c r="A64" s="8"/>
      <c r="B64" s="3"/>
      <c r="C64" s="3" t="s">
        <v>53</v>
      </c>
      <c r="D64" s="3"/>
      <c r="E64" s="39"/>
      <c r="F64" s="6" t="s">
        <v>583</v>
      </c>
      <c r="G64" s="5"/>
      <c r="H64" s="18">
        <v>471810</v>
      </c>
      <c r="I64" s="3"/>
      <c r="J64" s="18">
        <v>530000</v>
      </c>
      <c r="L64" s="18">
        <v>488000</v>
      </c>
    </row>
    <row r="65" spans="1:12" ht="12.75" customHeight="1">
      <c r="A65" s="8"/>
      <c r="B65" s="3" t="s">
        <v>54</v>
      </c>
      <c r="C65" s="3"/>
      <c r="D65" s="3"/>
      <c r="E65" s="39"/>
      <c r="F65" s="6" t="s">
        <v>55</v>
      </c>
      <c r="G65" s="5"/>
      <c r="H65" s="18">
        <v>65988</v>
      </c>
      <c r="I65" s="3"/>
      <c r="J65" s="18">
        <v>66000</v>
      </c>
      <c r="L65" s="18">
        <v>0</v>
      </c>
    </row>
    <row r="66" spans="1:12" ht="12.75" customHeight="1">
      <c r="A66" s="8" t="s">
        <v>56</v>
      </c>
      <c r="B66" s="8"/>
      <c r="C66" s="8"/>
      <c r="D66" s="8"/>
      <c r="E66" s="8"/>
      <c r="F66" s="6"/>
      <c r="G66" s="5"/>
      <c r="H66" s="41">
        <f>SUM(H57:H65)</f>
        <v>36463428</v>
      </c>
      <c r="I66" s="3"/>
      <c r="J66" s="41">
        <f>SUM(J57:J65)</f>
        <v>46913100</v>
      </c>
      <c r="L66" s="41">
        <f>SUM(L57:L65)</f>
        <v>63378900</v>
      </c>
    </row>
    <row r="67" spans="1:12" ht="9" customHeight="1">
      <c r="A67" s="8"/>
      <c r="B67" s="8"/>
      <c r="C67" s="8"/>
      <c r="D67" s="8"/>
      <c r="E67" s="8"/>
      <c r="F67" s="6"/>
      <c r="G67" s="5"/>
      <c r="H67" s="3"/>
      <c r="I67" s="3"/>
      <c r="J67" s="18"/>
    </row>
    <row r="68" spans="1:12" ht="12.75" customHeight="1">
      <c r="A68" s="8" t="s">
        <v>57</v>
      </c>
      <c r="B68" s="8"/>
      <c r="C68" s="8"/>
      <c r="D68" s="8"/>
      <c r="E68" s="8"/>
      <c r="F68" s="6"/>
      <c r="G68" s="5"/>
      <c r="H68" s="3"/>
      <c r="I68" s="3"/>
      <c r="J68" s="18"/>
    </row>
    <row r="69" spans="1:12" ht="12.75" customHeight="1">
      <c r="A69" s="8"/>
      <c r="B69" s="5" t="s">
        <v>44</v>
      </c>
      <c r="C69" s="8"/>
      <c r="D69" s="8"/>
      <c r="E69" s="8"/>
      <c r="F69" s="6"/>
      <c r="G69" s="5"/>
      <c r="H69" s="3"/>
      <c r="I69" s="3"/>
      <c r="J69" s="18"/>
    </row>
    <row r="70" spans="1:12" ht="12.75" customHeight="1">
      <c r="A70" s="8"/>
      <c r="B70" s="3" t="s">
        <v>45</v>
      </c>
      <c r="C70" s="3"/>
      <c r="D70" s="3"/>
      <c r="E70" s="3"/>
      <c r="F70" s="6" t="s">
        <v>58</v>
      </c>
      <c r="G70" s="5"/>
      <c r="H70" s="18">
        <v>3040304</v>
      </c>
      <c r="I70" s="3"/>
      <c r="J70" s="18">
        <v>3150000</v>
      </c>
      <c r="L70" s="18">
        <v>3309000</v>
      </c>
    </row>
    <row r="71" spans="1:12" ht="12.75" customHeight="1">
      <c r="A71" s="8"/>
      <c r="B71" s="3" t="s">
        <v>59</v>
      </c>
      <c r="C71" s="3"/>
      <c r="D71" s="3"/>
      <c r="E71" s="3"/>
      <c r="F71" s="6" t="s">
        <v>60</v>
      </c>
      <c r="G71" s="5"/>
      <c r="H71" s="18">
        <v>5940974</v>
      </c>
      <c r="I71" s="3"/>
      <c r="J71" s="18">
        <v>6186000</v>
      </c>
      <c r="L71" s="18">
        <v>5185000</v>
      </c>
    </row>
    <row r="72" spans="1:12" ht="12.75" customHeight="1">
      <c r="A72" s="8"/>
      <c r="B72" s="3" t="s">
        <v>477</v>
      </c>
      <c r="C72" s="3"/>
      <c r="D72" s="3"/>
      <c r="E72" s="3"/>
      <c r="F72" s="6" t="s">
        <v>61</v>
      </c>
      <c r="G72" s="5"/>
      <c r="H72" s="18">
        <v>9921545</v>
      </c>
      <c r="I72" s="3"/>
      <c r="J72" s="18">
        <v>10201000</v>
      </c>
      <c r="L72" s="18">
        <v>10500000</v>
      </c>
    </row>
    <row r="73" spans="1:12" ht="12.75" customHeight="1">
      <c r="A73" s="2"/>
      <c r="B73" s="3" t="s">
        <v>62</v>
      </c>
      <c r="C73" s="3"/>
      <c r="D73" s="3"/>
      <c r="E73" s="3"/>
      <c r="F73" s="6" t="s">
        <v>63</v>
      </c>
      <c r="G73" s="5"/>
      <c r="H73" s="18">
        <v>341639</v>
      </c>
      <c r="I73" s="3"/>
      <c r="J73" s="18">
        <v>340000</v>
      </c>
      <c r="L73" s="18">
        <v>20000</v>
      </c>
    </row>
    <row r="74" spans="1:12" ht="12.75" customHeight="1">
      <c r="A74" s="2"/>
      <c r="B74" s="3" t="s">
        <v>64</v>
      </c>
      <c r="C74" s="3"/>
      <c r="D74" s="3"/>
      <c r="E74" s="3"/>
      <c r="F74" s="6" t="s">
        <v>65</v>
      </c>
      <c r="G74" s="5"/>
      <c r="H74" s="18">
        <v>69058</v>
      </c>
      <c r="I74" s="3"/>
      <c r="J74" s="18">
        <v>49000</v>
      </c>
      <c r="L74" s="18">
        <v>30000</v>
      </c>
    </row>
    <row r="75" spans="1:12" ht="12.75" customHeight="1">
      <c r="A75" s="8" t="s">
        <v>66</v>
      </c>
      <c r="B75" s="8"/>
      <c r="C75" s="8"/>
      <c r="D75" s="8"/>
      <c r="E75" s="8"/>
      <c r="F75" s="6"/>
      <c r="G75" s="5"/>
      <c r="H75" s="41">
        <f>SUM(H70:H74)</f>
        <v>19313520</v>
      </c>
      <c r="I75" s="3"/>
      <c r="J75" s="41">
        <f>SUM(J70:J74)</f>
        <v>19926000</v>
      </c>
      <c r="L75" s="41">
        <f>SUM(L70:L74)</f>
        <v>19044000</v>
      </c>
    </row>
    <row r="76" spans="1:12" ht="9" customHeight="1">
      <c r="A76" s="2"/>
      <c r="B76" s="3"/>
      <c r="C76" s="3"/>
      <c r="D76" s="3"/>
      <c r="E76" s="3"/>
      <c r="F76" s="6"/>
      <c r="G76" s="5"/>
      <c r="H76" s="42"/>
      <c r="I76" s="3"/>
      <c r="J76" s="18"/>
    </row>
    <row r="77" spans="1:12" ht="12.75" customHeight="1">
      <c r="A77" s="8" t="s">
        <v>67</v>
      </c>
      <c r="B77" s="8"/>
      <c r="C77" s="8"/>
      <c r="D77" s="8"/>
      <c r="E77" s="8"/>
      <c r="F77" s="6"/>
      <c r="G77" s="5"/>
      <c r="H77" s="3"/>
      <c r="I77" s="3"/>
      <c r="J77" s="18"/>
    </row>
    <row r="78" spans="1:12" ht="12.75" customHeight="1">
      <c r="A78" s="8"/>
      <c r="B78" s="5" t="s">
        <v>44</v>
      </c>
      <c r="C78" s="8"/>
      <c r="D78" s="8"/>
      <c r="E78" s="43"/>
      <c r="F78" s="32"/>
      <c r="G78" s="40"/>
      <c r="H78" s="3"/>
      <c r="I78" s="3"/>
      <c r="J78" s="18"/>
    </row>
    <row r="79" spans="1:12" ht="12.75" customHeight="1">
      <c r="A79" s="8"/>
      <c r="B79" s="3" t="s">
        <v>45</v>
      </c>
      <c r="C79" s="3"/>
      <c r="D79" s="3"/>
      <c r="E79" s="39"/>
      <c r="F79" s="6" t="s">
        <v>68</v>
      </c>
      <c r="G79" s="5"/>
      <c r="H79" s="18">
        <v>182344</v>
      </c>
      <c r="I79" s="3"/>
      <c r="J79" s="18">
        <v>53000</v>
      </c>
      <c r="L79" s="18">
        <v>114000</v>
      </c>
    </row>
    <row r="80" spans="1:12" ht="12.75" customHeight="1">
      <c r="A80" s="8" t="s">
        <v>69</v>
      </c>
      <c r="B80" s="8"/>
      <c r="C80" s="8"/>
      <c r="D80" s="8"/>
      <c r="E80" s="8"/>
      <c r="F80" s="22"/>
      <c r="G80" s="8"/>
      <c r="H80" s="19">
        <f>+H79+H75+H66</f>
        <v>55959292</v>
      </c>
      <c r="I80" s="2"/>
      <c r="J80" s="19">
        <f>+J79+J75+J66</f>
        <v>66892100</v>
      </c>
      <c r="L80" s="19">
        <f>+L79+L75+L66</f>
        <v>82536900</v>
      </c>
    </row>
    <row r="81" spans="1:12" ht="9" customHeight="1">
      <c r="A81" s="8"/>
      <c r="B81" s="8"/>
      <c r="C81" s="8"/>
      <c r="D81" s="8"/>
      <c r="E81" s="8"/>
      <c r="F81" s="6"/>
      <c r="G81" s="5"/>
      <c r="H81" s="3"/>
      <c r="I81" s="3"/>
      <c r="J81" s="18"/>
    </row>
    <row r="82" spans="1:12" ht="12.75" customHeight="1">
      <c r="A82" s="8" t="s">
        <v>70</v>
      </c>
      <c r="B82" s="8"/>
      <c r="C82" s="8"/>
      <c r="D82" s="8"/>
      <c r="E82" s="8"/>
      <c r="F82" s="6"/>
      <c r="G82" s="5"/>
      <c r="H82" s="3"/>
      <c r="I82" s="3"/>
      <c r="J82" s="18"/>
    </row>
    <row r="83" spans="1:12" ht="12.75" customHeight="1">
      <c r="A83" s="8"/>
      <c r="B83" s="3" t="s">
        <v>71</v>
      </c>
      <c r="C83" s="8"/>
      <c r="D83" s="8"/>
      <c r="E83" s="43"/>
      <c r="F83" s="32"/>
      <c r="G83" s="40"/>
      <c r="H83" s="3"/>
      <c r="I83" s="3"/>
      <c r="J83" s="18"/>
    </row>
    <row r="84" spans="1:12" ht="12.75" customHeight="1">
      <c r="A84" s="8"/>
      <c r="B84" s="3" t="s">
        <v>72</v>
      </c>
      <c r="C84" s="3"/>
      <c r="D84" s="3"/>
      <c r="E84" s="39"/>
      <c r="F84" s="6" t="s">
        <v>73</v>
      </c>
      <c r="G84" s="5"/>
      <c r="H84" s="18">
        <v>4191143</v>
      </c>
      <c r="I84" s="3"/>
      <c r="J84" s="18">
        <v>5250000</v>
      </c>
      <c r="L84" s="18">
        <v>5250000</v>
      </c>
    </row>
    <row r="85" spans="1:12" ht="12.75" customHeight="1">
      <c r="A85" s="8" t="s">
        <v>74</v>
      </c>
      <c r="B85" s="8"/>
      <c r="C85" s="8"/>
      <c r="D85" s="8"/>
      <c r="E85" s="8"/>
      <c r="F85" s="22"/>
      <c r="G85" s="8"/>
      <c r="H85" s="19">
        <f>SUM(H84)</f>
        <v>4191143</v>
      </c>
      <c r="I85" s="2"/>
      <c r="J85" s="19">
        <f>SUM(J84)</f>
        <v>5250000</v>
      </c>
      <c r="L85" s="19">
        <f>SUM(L84)</f>
        <v>5250000</v>
      </c>
    </row>
    <row r="86" spans="1:12" ht="9" customHeight="1">
      <c r="A86" s="8"/>
      <c r="B86" s="5"/>
      <c r="C86" s="5"/>
      <c r="D86" s="5"/>
      <c r="E86" s="5"/>
      <c r="F86" s="6"/>
      <c r="G86" s="5"/>
      <c r="H86" s="3"/>
      <c r="I86" s="3"/>
      <c r="J86" s="18"/>
    </row>
    <row r="87" spans="1:12" ht="12.75" customHeight="1">
      <c r="A87" s="8" t="s">
        <v>75</v>
      </c>
      <c r="B87" s="8"/>
      <c r="C87" s="8"/>
      <c r="D87" s="8"/>
      <c r="E87" s="8"/>
      <c r="F87" s="6"/>
      <c r="G87" s="5"/>
      <c r="H87" s="3"/>
      <c r="I87" s="3"/>
      <c r="J87" s="18"/>
    </row>
    <row r="88" spans="1:12" ht="12.75" customHeight="1">
      <c r="B88" s="10" t="s">
        <v>76</v>
      </c>
      <c r="J88" s="18"/>
    </row>
    <row r="89" spans="1:12" ht="12.75" customHeight="1">
      <c r="A89" s="8"/>
      <c r="B89" s="5"/>
      <c r="C89" s="5" t="s">
        <v>77</v>
      </c>
      <c r="D89" s="5"/>
      <c r="E89" s="5"/>
      <c r="F89" s="6"/>
      <c r="G89" s="5"/>
      <c r="H89" s="3"/>
      <c r="I89" s="3"/>
      <c r="J89" s="18"/>
    </row>
    <row r="90" spans="1:12" ht="12.75" customHeight="1">
      <c r="A90" s="8"/>
      <c r="B90" s="3"/>
      <c r="C90" s="3"/>
      <c r="D90" s="3" t="s">
        <v>78</v>
      </c>
      <c r="E90" s="3"/>
      <c r="F90" s="6"/>
      <c r="G90" s="5"/>
      <c r="H90" s="3"/>
      <c r="I90" s="3"/>
      <c r="J90" s="18"/>
    </row>
    <row r="91" spans="1:12" ht="12.75" customHeight="1">
      <c r="A91" s="8"/>
      <c r="B91" s="3"/>
      <c r="C91" s="3"/>
      <c r="D91" s="3" t="s">
        <v>79</v>
      </c>
      <c r="E91" s="3"/>
      <c r="F91" s="6" t="s">
        <v>80</v>
      </c>
      <c r="G91" s="9"/>
      <c r="H91" s="18">
        <v>20435</v>
      </c>
      <c r="I91" s="3"/>
      <c r="J91" s="18">
        <v>26000</v>
      </c>
      <c r="L91" s="18">
        <v>24000</v>
      </c>
    </row>
    <row r="92" spans="1:12" ht="12.75" customHeight="1">
      <c r="A92" s="8"/>
      <c r="B92" s="3"/>
      <c r="C92" s="3"/>
      <c r="D92" s="3" t="s">
        <v>81</v>
      </c>
      <c r="E92" s="3"/>
      <c r="F92" s="6" t="s">
        <v>82</v>
      </c>
      <c r="G92" s="9"/>
      <c r="H92" s="18">
        <v>26342</v>
      </c>
      <c r="I92" s="3"/>
      <c r="J92" s="18">
        <v>64000</v>
      </c>
      <c r="L92" s="18">
        <v>20000</v>
      </c>
    </row>
    <row r="93" spans="1:12" ht="12.75" customHeight="1">
      <c r="A93" s="8"/>
      <c r="B93" s="3"/>
      <c r="C93" s="3"/>
      <c r="D93" s="3" t="s">
        <v>83</v>
      </c>
      <c r="E93" s="3"/>
      <c r="F93" s="6" t="s">
        <v>84</v>
      </c>
      <c r="G93" s="9"/>
      <c r="H93" s="18">
        <v>3269</v>
      </c>
      <c r="I93" s="3"/>
      <c r="J93" s="18">
        <v>3000</v>
      </c>
      <c r="L93" s="18">
        <v>3000</v>
      </c>
    </row>
    <row r="94" spans="1:12" ht="12.75" customHeight="1">
      <c r="A94" s="8"/>
      <c r="B94" s="5"/>
      <c r="C94" s="5"/>
      <c r="D94" s="5" t="s">
        <v>85</v>
      </c>
      <c r="E94" s="5"/>
      <c r="F94" s="6" t="s">
        <v>86</v>
      </c>
      <c r="G94" s="9"/>
      <c r="H94" s="18">
        <v>31600</v>
      </c>
      <c r="I94" s="3"/>
      <c r="J94" s="18">
        <v>32000</v>
      </c>
      <c r="L94" s="18">
        <v>44000</v>
      </c>
    </row>
    <row r="95" spans="1:12" ht="12.75" customHeight="1">
      <c r="A95" s="5"/>
      <c r="B95" s="5"/>
      <c r="C95" s="5"/>
      <c r="D95" s="5" t="s">
        <v>87</v>
      </c>
      <c r="E95" s="5"/>
      <c r="F95" s="6" t="s">
        <v>88</v>
      </c>
      <c r="G95" s="9"/>
      <c r="H95" s="18">
        <v>39718.94</v>
      </c>
      <c r="I95" s="3"/>
      <c r="J95" s="18">
        <v>39000</v>
      </c>
      <c r="L95" s="18">
        <v>44000</v>
      </c>
    </row>
    <row r="96" spans="1:12" ht="12.75" customHeight="1">
      <c r="A96" s="8"/>
      <c r="B96" s="5"/>
      <c r="C96" s="5"/>
      <c r="D96" s="5" t="s">
        <v>89</v>
      </c>
      <c r="E96" s="5"/>
      <c r="F96" s="6"/>
      <c r="G96" s="5"/>
      <c r="H96" s="41">
        <f>SUM(H91:H95)</f>
        <v>121364.94</v>
      </c>
      <c r="I96" s="3"/>
      <c r="J96" s="41">
        <f>SUM(J91:J95)</f>
        <v>164000</v>
      </c>
      <c r="L96" s="41">
        <f>SUM(L91:L95)</f>
        <v>135000</v>
      </c>
    </row>
    <row r="97" spans="1:12" ht="9" customHeight="1">
      <c r="A97" s="8"/>
      <c r="B97" s="5"/>
      <c r="C97" s="5"/>
      <c r="D97" s="5"/>
      <c r="E97" s="5"/>
      <c r="F97" s="6"/>
      <c r="G97" s="5"/>
      <c r="H97" s="3"/>
      <c r="I97" s="3"/>
      <c r="J97" s="41"/>
      <c r="L97" s="41"/>
    </row>
    <row r="98" spans="1:12" ht="12.75" customHeight="1">
      <c r="A98" s="8"/>
      <c r="B98" s="5" t="s">
        <v>90</v>
      </c>
      <c r="D98" s="5"/>
      <c r="E98" s="5"/>
      <c r="F98" s="6" t="s">
        <v>91</v>
      </c>
      <c r="G98" s="5"/>
      <c r="H98" s="18">
        <v>51268.35</v>
      </c>
      <c r="I98" s="3"/>
      <c r="J98" s="18">
        <v>1207000</v>
      </c>
      <c r="L98" s="18">
        <v>1224000</v>
      </c>
    </row>
    <row r="99" spans="1:12" ht="12.75" customHeight="1">
      <c r="A99" s="8"/>
      <c r="B99" s="5" t="s">
        <v>92</v>
      </c>
      <c r="C99" s="5"/>
      <c r="D99" s="5"/>
      <c r="E99" s="5"/>
      <c r="F99" s="6" t="s">
        <v>93</v>
      </c>
      <c r="G99" s="9"/>
      <c r="H99" s="18">
        <v>0</v>
      </c>
      <c r="I99" s="3"/>
      <c r="J99" s="18">
        <v>39000</v>
      </c>
      <c r="L99" s="18">
        <v>54000</v>
      </c>
    </row>
    <row r="100" spans="1:12" ht="12.75" customHeight="1">
      <c r="A100" s="8"/>
      <c r="B100" s="5" t="s">
        <v>94</v>
      </c>
      <c r="C100" s="5"/>
      <c r="D100" s="5"/>
      <c r="E100" s="5"/>
      <c r="F100" s="6" t="s">
        <v>95</v>
      </c>
      <c r="G100" s="9"/>
      <c r="H100" s="18">
        <v>0</v>
      </c>
      <c r="I100" s="3"/>
      <c r="J100" s="18">
        <v>0</v>
      </c>
      <c r="L100" s="18">
        <v>4000</v>
      </c>
    </row>
    <row r="101" spans="1:12" ht="12.75" customHeight="1">
      <c r="A101" s="8"/>
      <c r="B101" s="3" t="s">
        <v>96</v>
      </c>
      <c r="C101" s="3"/>
      <c r="D101" s="3"/>
      <c r="E101" s="3"/>
      <c r="F101" s="6" t="s">
        <v>97</v>
      </c>
      <c r="G101" s="9"/>
      <c r="H101" s="18">
        <v>166590.63</v>
      </c>
      <c r="I101" s="3"/>
      <c r="J101" s="18">
        <v>211000</v>
      </c>
      <c r="L101" s="18">
        <v>214000</v>
      </c>
    </row>
    <row r="102" spans="1:12" ht="12.75" customHeight="1">
      <c r="A102" s="8"/>
      <c r="B102" s="5"/>
      <c r="C102" s="5"/>
      <c r="D102" s="5" t="s">
        <v>98</v>
      </c>
      <c r="E102" s="5"/>
      <c r="F102" s="6"/>
      <c r="G102" s="9"/>
      <c r="H102" s="3">
        <f>SUM(H98:H101)</f>
        <v>217858.98</v>
      </c>
      <c r="I102" s="3"/>
      <c r="J102" s="3">
        <f>SUM(J98:J101)</f>
        <v>1457000</v>
      </c>
      <c r="K102" s="3"/>
      <c r="L102" s="3">
        <f>SUM(L98:L101)</f>
        <v>1496000</v>
      </c>
    </row>
    <row r="103" spans="1:12" ht="9" customHeight="1">
      <c r="A103" s="8"/>
      <c r="B103" s="5"/>
      <c r="C103" s="5"/>
      <c r="D103" s="5"/>
      <c r="E103" s="5"/>
      <c r="F103" s="6"/>
      <c r="G103" s="9"/>
      <c r="H103" s="3"/>
      <c r="I103" s="3"/>
      <c r="J103" s="3"/>
      <c r="K103" s="3"/>
      <c r="L103" s="3"/>
    </row>
    <row r="104" spans="1:12" ht="12.75" customHeight="1">
      <c r="A104" s="8" t="s">
        <v>99</v>
      </c>
      <c r="B104" s="3"/>
      <c r="C104" s="3"/>
      <c r="D104" s="5"/>
      <c r="E104" s="3"/>
      <c r="F104" s="6"/>
      <c r="G104" s="5"/>
      <c r="H104" s="61">
        <f>+H102+H96</f>
        <v>339223.92000000004</v>
      </c>
      <c r="I104" s="61"/>
      <c r="J104" s="61">
        <f>+J102+J96</f>
        <v>1621000</v>
      </c>
      <c r="L104" s="61">
        <f>+L102+L96</f>
        <v>1631000</v>
      </c>
    </row>
    <row r="105" spans="1:12" ht="9" customHeight="1">
      <c r="D105" s="3"/>
      <c r="J105" s="18"/>
    </row>
    <row r="106" spans="1:12" ht="12.75" customHeight="1">
      <c r="A106" s="2" t="s">
        <v>100</v>
      </c>
      <c r="B106" s="3"/>
      <c r="C106" s="3"/>
      <c r="E106" s="3"/>
      <c r="F106" s="6"/>
      <c r="G106" s="5"/>
      <c r="H106" s="3"/>
      <c r="I106" s="3"/>
      <c r="J106" s="18"/>
    </row>
    <row r="107" spans="1:12" ht="12.75" customHeight="1">
      <c r="A107" s="8"/>
      <c r="B107" s="5" t="s">
        <v>101</v>
      </c>
      <c r="C107" s="5"/>
      <c r="D107" s="3"/>
      <c r="E107" s="5"/>
      <c r="F107" s="6"/>
      <c r="G107" s="5"/>
      <c r="H107" s="3"/>
      <c r="I107" s="3"/>
      <c r="J107" s="18"/>
    </row>
    <row r="108" spans="1:12" ht="12.75" customHeight="1">
      <c r="A108" s="8"/>
      <c r="B108" s="5"/>
      <c r="C108" s="3" t="s">
        <v>102</v>
      </c>
      <c r="D108" s="5"/>
      <c r="E108" s="3"/>
      <c r="F108" s="6" t="s">
        <v>103</v>
      </c>
      <c r="G108" s="9"/>
      <c r="H108" s="18">
        <v>88128.92</v>
      </c>
      <c r="I108" s="3"/>
      <c r="J108" s="18">
        <v>102000</v>
      </c>
      <c r="L108" s="18">
        <v>90000</v>
      </c>
    </row>
    <row r="109" spans="1:12" ht="12.75" customHeight="1">
      <c r="A109" s="8"/>
      <c r="B109" s="5"/>
      <c r="C109" s="3" t="s">
        <v>104</v>
      </c>
      <c r="D109" s="3"/>
      <c r="E109" s="3"/>
      <c r="F109" s="6" t="s">
        <v>105</v>
      </c>
      <c r="G109" s="9"/>
      <c r="H109" s="18">
        <v>110703.71</v>
      </c>
      <c r="I109" s="3"/>
      <c r="J109" s="18">
        <v>115000</v>
      </c>
      <c r="L109" s="18">
        <v>115000</v>
      </c>
    </row>
    <row r="110" spans="1:12" ht="12.75" customHeight="1">
      <c r="A110" s="8"/>
      <c r="B110" s="5"/>
      <c r="C110" s="5" t="s">
        <v>106</v>
      </c>
      <c r="D110" s="3"/>
      <c r="E110" s="5"/>
      <c r="F110" s="6" t="s">
        <v>107</v>
      </c>
      <c r="G110" s="9"/>
      <c r="H110" s="18">
        <v>206226.21</v>
      </c>
      <c r="I110" s="3"/>
      <c r="J110" s="18">
        <v>140000</v>
      </c>
      <c r="L110" s="18">
        <v>140000</v>
      </c>
    </row>
    <row r="111" spans="1:12" ht="12.75" customHeight="1">
      <c r="A111" s="8"/>
      <c r="B111" s="5"/>
      <c r="C111" s="5"/>
      <c r="D111" s="5" t="s">
        <v>108</v>
      </c>
      <c r="E111" s="5"/>
      <c r="F111" s="6"/>
      <c r="G111" s="5"/>
      <c r="H111" s="41">
        <f>SUM(H108:H110)</f>
        <v>405058.83999999997</v>
      </c>
      <c r="I111" s="3"/>
      <c r="J111" s="41">
        <f>SUM(J108:J110)</f>
        <v>357000</v>
      </c>
      <c r="L111" s="41">
        <f>SUM(L108:L110)</f>
        <v>345000</v>
      </c>
    </row>
    <row r="112" spans="1:12" ht="9" customHeight="1">
      <c r="A112" s="2"/>
      <c r="B112" s="5"/>
      <c r="C112" s="5"/>
      <c r="E112" s="5"/>
      <c r="F112" s="6"/>
      <c r="G112" s="5"/>
      <c r="H112" s="3"/>
      <c r="I112" s="3"/>
      <c r="J112" s="18"/>
    </row>
    <row r="113" spans="1:12" ht="12.75" customHeight="1">
      <c r="A113" s="8"/>
      <c r="B113" s="5" t="s">
        <v>26</v>
      </c>
      <c r="C113" s="5"/>
      <c r="D113" s="5"/>
      <c r="E113" s="5"/>
      <c r="F113" s="6"/>
      <c r="G113" s="5"/>
      <c r="H113" s="3"/>
      <c r="I113" s="3"/>
      <c r="J113" s="18"/>
    </row>
    <row r="114" spans="1:12" ht="12.75" customHeight="1">
      <c r="A114" s="8"/>
      <c r="B114" s="5"/>
      <c r="C114" s="5" t="s">
        <v>109</v>
      </c>
      <c r="D114" s="5"/>
      <c r="E114" s="5"/>
      <c r="F114" s="6" t="s">
        <v>110</v>
      </c>
      <c r="G114" s="5"/>
      <c r="H114" s="18">
        <v>5814.23</v>
      </c>
      <c r="I114" s="3"/>
      <c r="J114" s="18">
        <v>6000</v>
      </c>
      <c r="L114" s="18">
        <v>8000</v>
      </c>
    </row>
    <row r="115" spans="1:12" ht="12.75" customHeight="1">
      <c r="A115" s="8"/>
      <c r="B115" s="5"/>
      <c r="C115" s="5" t="s">
        <v>111</v>
      </c>
      <c r="D115" s="5"/>
      <c r="E115" s="5"/>
      <c r="F115" s="6" t="s">
        <v>112</v>
      </c>
      <c r="G115" s="5"/>
      <c r="H115" s="18">
        <v>14865.77</v>
      </c>
      <c r="I115" s="3"/>
      <c r="J115" s="18">
        <v>13000</v>
      </c>
      <c r="L115" s="18">
        <v>22000</v>
      </c>
    </row>
    <row r="116" spans="1:12" ht="12.75" customHeight="1">
      <c r="A116" s="8"/>
      <c r="B116" s="5"/>
      <c r="C116" s="5" t="s">
        <v>113</v>
      </c>
      <c r="D116" s="5"/>
      <c r="E116" s="5"/>
      <c r="F116" s="6" t="s">
        <v>114</v>
      </c>
      <c r="G116" s="5"/>
      <c r="H116" s="18">
        <v>20045.87</v>
      </c>
      <c r="I116" s="3"/>
      <c r="J116" s="18">
        <v>18000</v>
      </c>
      <c r="L116" s="18">
        <v>25000</v>
      </c>
    </row>
    <row r="117" spans="1:12" ht="12.75" customHeight="1">
      <c r="A117" s="8"/>
      <c r="B117" s="5"/>
      <c r="C117" s="5" t="s">
        <v>115</v>
      </c>
      <c r="D117" s="5"/>
      <c r="E117" s="5"/>
      <c r="F117" s="6" t="s">
        <v>116</v>
      </c>
      <c r="G117" s="5"/>
      <c r="H117" s="18">
        <v>781851.81</v>
      </c>
      <c r="I117" s="3"/>
      <c r="J117" s="18">
        <v>706000</v>
      </c>
      <c r="L117" s="18">
        <v>800000</v>
      </c>
    </row>
    <row r="118" spans="1:12" ht="12.75" customHeight="1">
      <c r="A118" s="8"/>
      <c r="B118" s="5"/>
      <c r="C118" s="5" t="s">
        <v>117</v>
      </c>
      <c r="D118" s="5"/>
      <c r="E118" s="5"/>
      <c r="F118" s="6" t="s">
        <v>118</v>
      </c>
      <c r="G118" s="5"/>
      <c r="H118" s="18">
        <v>115551.54</v>
      </c>
      <c r="I118" s="3"/>
      <c r="J118" s="18">
        <v>100000</v>
      </c>
      <c r="L118" s="18">
        <v>125000</v>
      </c>
    </row>
    <row r="119" spans="1:12" ht="12.75" customHeight="1">
      <c r="A119" s="8"/>
      <c r="B119" s="5"/>
      <c r="C119" s="5" t="s">
        <v>106</v>
      </c>
      <c r="D119" s="5"/>
      <c r="E119" s="5"/>
      <c r="F119" s="6" t="s">
        <v>120</v>
      </c>
      <c r="G119" s="5"/>
      <c r="H119" s="18">
        <v>13094.19</v>
      </c>
      <c r="I119" s="3"/>
      <c r="J119" s="18">
        <v>13000</v>
      </c>
      <c r="L119" s="18">
        <v>15000</v>
      </c>
    </row>
    <row r="120" spans="1:12" ht="12.75" customHeight="1">
      <c r="A120" s="8"/>
      <c r="B120" s="5"/>
      <c r="C120" s="5"/>
      <c r="D120" s="5" t="s">
        <v>121</v>
      </c>
      <c r="E120" s="5"/>
      <c r="F120" s="6"/>
      <c r="G120" s="5"/>
      <c r="H120" s="41">
        <f>SUM(H114:H119)</f>
        <v>951223.41</v>
      </c>
      <c r="I120" s="3"/>
      <c r="J120" s="41">
        <f>SUM(J114:J119)</f>
        <v>856000</v>
      </c>
      <c r="L120" s="41">
        <f>SUM(L114:L119)</f>
        <v>995000</v>
      </c>
    </row>
    <row r="121" spans="1:12" ht="9" customHeight="1">
      <c r="A121" s="8"/>
      <c r="B121" s="5"/>
      <c r="C121" s="5"/>
      <c r="E121" s="5"/>
      <c r="F121" s="6"/>
      <c r="G121" s="5"/>
      <c r="H121" s="3"/>
      <c r="I121" s="3"/>
      <c r="J121" s="3"/>
      <c r="L121" s="3"/>
    </row>
    <row r="122" spans="1:12" ht="12.75" customHeight="1">
      <c r="A122" s="8"/>
      <c r="B122" s="5" t="s">
        <v>309</v>
      </c>
      <c r="C122" s="5"/>
      <c r="D122" s="5"/>
      <c r="E122" s="5"/>
      <c r="F122" s="6"/>
      <c r="G122" s="5"/>
      <c r="H122" s="18"/>
      <c r="I122" s="3"/>
      <c r="J122" s="18"/>
    </row>
    <row r="123" spans="1:12" ht="12.75" customHeight="1">
      <c r="A123" s="8"/>
      <c r="B123" s="5"/>
      <c r="C123" s="5" t="s">
        <v>310</v>
      </c>
      <c r="D123" s="5"/>
      <c r="E123" s="5"/>
      <c r="F123" s="6" t="s">
        <v>311</v>
      </c>
      <c r="G123" s="9"/>
      <c r="H123" s="18">
        <v>56892</v>
      </c>
      <c r="I123" s="3"/>
      <c r="J123" s="18">
        <v>60000</v>
      </c>
      <c r="L123" s="18">
        <v>55000</v>
      </c>
    </row>
    <row r="124" spans="1:12" ht="12.75" customHeight="1">
      <c r="A124" s="8"/>
      <c r="B124" s="5"/>
      <c r="C124" s="5" t="s">
        <v>312</v>
      </c>
      <c r="D124" s="5"/>
      <c r="E124" s="5"/>
      <c r="F124" s="6" t="s">
        <v>313</v>
      </c>
      <c r="G124" s="9"/>
      <c r="H124" s="18">
        <v>16068.58</v>
      </c>
      <c r="I124" s="3"/>
      <c r="J124" s="18">
        <v>15000</v>
      </c>
      <c r="L124" s="18">
        <v>15000</v>
      </c>
    </row>
    <row r="125" spans="1:12" ht="12.75" customHeight="1">
      <c r="A125" s="8"/>
      <c r="B125" s="5"/>
      <c r="C125" s="5" t="s">
        <v>167</v>
      </c>
      <c r="D125" s="5"/>
      <c r="E125" s="5"/>
      <c r="F125" s="6" t="s">
        <v>314</v>
      </c>
      <c r="G125" s="9"/>
      <c r="H125" s="18">
        <v>3735</v>
      </c>
      <c r="I125" s="3"/>
      <c r="J125" s="18">
        <v>5000</v>
      </c>
      <c r="L125" s="18">
        <v>6000</v>
      </c>
    </row>
    <row r="126" spans="1:12" ht="12.75" customHeight="1">
      <c r="A126" s="8"/>
      <c r="B126" s="5"/>
      <c r="C126" s="5" t="s">
        <v>315</v>
      </c>
      <c r="D126" s="5"/>
      <c r="E126" s="5"/>
      <c r="F126" s="6" t="s">
        <v>316</v>
      </c>
      <c r="G126" s="9"/>
      <c r="H126" s="18">
        <v>158593.43</v>
      </c>
      <c r="I126" s="3"/>
      <c r="J126" s="18">
        <v>143000</v>
      </c>
      <c r="L126" s="18">
        <v>155000</v>
      </c>
    </row>
    <row r="127" spans="1:12" ht="12.75" customHeight="1">
      <c r="A127" s="8"/>
      <c r="B127" s="5"/>
      <c r="C127" s="5" t="s">
        <v>317</v>
      </c>
      <c r="D127" s="5"/>
      <c r="E127" s="5"/>
      <c r="F127" s="6" t="s">
        <v>318</v>
      </c>
      <c r="G127" s="9"/>
      <c r="H127" s="18">
        <v>7960</v>
      </c>
      <c r="I127" s="3"/>
      <c r="J127" s="18">
        <v>9000</v>
      </c>
      <c r="L127" s="18">
        <v>9000</v>
      </c>
    </row>
    <row r="128" spans="1:12" ht="12.75" customHeight="1">
      <c r="A128" s="8"/>
      <c r="B128" s="5"/>
      <c r="C128" s="5" t="s">
        <v>319</v>
      </c>
      <c r="D128" s="5"/>
      <c r="E128" s="5"/>
      <c r="F128" s="6" t="s">
        <v>320</v>
      </c>
      <c r="G128" s="9"/>
      <c r="H128" s="18">
        <v>6635</v>
      </c>
      <c r="I128" s="3"/>
      <c r="J128" s="18">
        <v>9000</v>
      </c>
      <c r="L128" s="18">
        <v>9000</v>
      </c>
    </row>
    <row r="129" spans="1:12" ht="12.75" customHeight="1">
      <c r="A129" s="8"/>
      <c r="B129" s="5"/>
      <c r="C129" s="5" t="s">
        <v>321</v>
      </c>
      <c r="D129" s="5"/>
      <c r="E129" s="5"/>
      <c r="F129" s="6" t="s">
        <v>322</v>
      </c>
      <c r="G129" s="9"/>
      <c r="H129" s="18">
        <v>14910</v>
      </c>
      <c r="I129" s="3"/>
      <c r="J129" s="18">
        <v>29000</v>
      </c>
      <c r="L129" s="18">
        <v>25000</v>
      </c>
    </row>
    <row r="130" spans="1:12" ht="12.75" customHeight="1">
      <c r="A130" s="8"/>
      <c r="B130" s="5"/>
      <c r="C130" s="5" t="s">
        <v>323</v>
      </c>
      <c r="D130" s="5"/>
      <c r="E130" s="5"/>
      <c r="F130" s="6" t="s">
        <v>324</v>
      </c>
      <c r="G130" s="9"/>
      <c r="H130" s="18">
        <v>49395.39</v>
      </c>
      <c r="I130" s="3"/>
      <c r="J130" s="18">
        <v>50000</v>
      </c>
      <c r="L130" s="18">
        <v>43000</v>
      </c>
    </row>
    <row r="131" spans="1:12" ht="12.75" customHeight="1">
      <c r="A131" s="8"/>
      <c r="B131" s="5"/>
      <c r="C131" s="5" t="s">
        <v>325</v>
      </c>
      <c r="D131" s="5"/>
      <c r="E131" s="5"/>
      <c r="F131" s="6" t="s">
        <v>326</v>
      </c>
      <c r="G131" s="9"/>
      <c r="H131" s="18">
        <v>2176</v>
      </c>
      <c r="I131" s="3"/>
      <c r="J131" s="18">
        <v>2000</v>
      </c>
      <c r="L131" s="18">
        <v>3000</v>
      </c>
    </row>
    <row r="132" spans="1:12" ht="12.75" customHeight="1">
      <c r="A132" s="8"/>
      <c r="B132" s="5"/>
      <c r="C132" s="5" t="s">
        <v>327</v>
      </c>
      <c r="D132" s="5"/>
      <c r="E132" s="5"/>
      <c r="F132" s="6" t="s">
        <v>328</v>
      </c>
      <c r="G132" s="9"/>
      <c r="H132" s="18">
        <v>14474.94</v>
      </c>
      <c r="I132" s="3"/>
      <c r="J132" s="18">
        <v>9000</v>
      </c>
      <c r="L132" s="18">
        <v>9000</v>
      </c>
    </row>
    <row r="133" spans="1:12" ht="12.75" customHeight="1">
      <c r="A133" s="8"/>
      <c r="B133" s="5"/>
      <c r="C133" s="5" t="s">
        <v>462</v>
      </c>
      <c r="D133" s="5"/>
      <c r="E133" s="5"/>
      <c r="F133" s="6" t="s">
        <v>463</v>
      </c>
      <c r="G133" s="9"/>
      <c r="H133" s="18">
        <v>1440</v>
      </c>
      <c r="I133" s="3"/>
      <c r="J133" s="18">
        <v>5000</v>
      </c>
      <c r="L133" s="18">
        <v>2000</v>
      </c>
    </row>
    <row r="134" spans="1:12" ht="12.75" customHeight="1">
      <c r="A134" s="8"/>
      <c r="B134" s="5"/>
      <c r="C134" s="5"/>
      <c r="D134" s="5" t="s">
        <v>551</v>
      </c>
      <c r="E134" s="5"/>
      <c r="F134" s="6"/>
      <c r="G134" s="5"/>
      <c r="H134" s="41">
        <f>SUM(H123:H133)</f>
        <v>332280.34000000003</v>
      </c>
      <c r="I134" s="3"/>
      <c r="J134" s="41">
        <f>SUM(J123:J133)</f>
        <v>336000</v>
      </c>
      <c r="L134" s="41">
        <f>SUM(L123:L133)</f>
        <v>331000</v>
      </c>
    </row>
    <row r="135" spans="1:12" ht="9" customHeight="1">
      <c r="A135" s="8"/>
      <c r="B135" s="5"/>
      <c r="C135" s="5"/>
      <c r="E135" s="5"/>
      <c r="F135" s="6"/>
      <c r="G135" s="5"/>
      <c r="H135" s="3"/>
      <c r="I135" s="3"/>
      <c r="J135" s="3"/>
      <c r="L135" s="3"/>
    </row>
    <row r="136" spans="1:12" ht="12.75" customHeight="1">
      <c r="A136" s="8"/>
      <c r="B136" s="5" t="s">
        <v>122</v>
      </c>
      <c r="C136" s="5"/>
      <c r="D136" s="5"/>
      <c r="E136" s="5"/>
      <c r="F136" s="6"/>
      <c r="G136" s="5"/>
      <c r="H136" s="3"/>
      <c r="I136" s="3"/>
      <c r="J136" s="18"/>
    </row>
    <row r="137" spans="1:12" ht="12.75" customHeight="1">
      <c r="A137" s="8"/>
      <c r="B137" s="3"/>
      <c r="C137" s="3" t="s">
        <v>123</v>
      </c>
      <c r="D137" s="5"/>
      <c r="E137" s="3"/>
      <c r="F137" s="6" t="s">
        <v>124</v>
      </c>
      <c r="G137" s="9"/>
      <c r="H137" s="18">
        <v>848742.25</v>
      </c>
      <c r="I137" s="3"/>
      <c r="J137" s="18">
        <v>785000</v>
      </c>
      <c r="L137" s="18">
        <v>785000</v>
      </c>
    </row>
    <row r="138" spans="1:12" ht="12.75" customHeight="1">
      <c r="A138" s="8"/>
      <c r="B138" s="3"/>
      <c r="C138" s="3" t="s">
        <v>125</v>
      </c>
      <c r="D138" s="3"/>
      <c r="E138" s="3"/>
      <c r="F138" s="6" t="s">
        <v>126</v>
      </c>
      <c r="G138" s="9"/>
      <c r="H138" s="18">
        <v>183363.4</v>
      </c>
      <c r="I138" s="3"/>
      <c r="J138" s="18">
        <v>145000</v>
      </c>
      <c r="L138" s="18">
        <v>145000</v>
      </c>
    </row>
    <row r="139" spans="1:12" ht="12.75" customHeight="1">
      <c r="A139" s="8"/>
      <c r="B139" s="3"/>
      <c r="C139" s="3" t="s">
        <v>127</v>
      </c>
      <c r="D139" s="3"/>
      <c r="E139" s="3"/>
      <c r="F139" s="6" t="s">
        <v>128</v>
      </c>
      <c r="G139" s="9"/>
      <c r="H139" s="18">
        <v>18829</v>
      </c>
      <c r="I139" s="3"/>
      <c r="J139" s="18">
        <v>10000</v>
      </c>
      <c r="L139" s="18">
        <v>15000</v>
      </c>
    </row>
    <row r="140" spans="1:12" ht="12.75" customHeight="1">
      <c r="A140" s="8"/>
      <c r="B140" s="3"/>
      <c r="C140" s="5" t="s">
        <v>129</v>
      </c>
      <c r="D140" s="3"/>
      <c r="E140" s="5"/>
      <c r="F140" s="6" t="s">
        <v>130</v>
      </c>
      <c r="G140" s="9"/>
      <c r="H140" s="18">
        <v>2298</v>
      </c>
      <c r="I140" s="3"/>
      <c r="J140" s="18">
        <v>3000</v>
      </c>
      <c r="L140" s="18">
        <v>3000</v>
      </c>
    </row>
    <row r="141" spans="1:12" ht="12.75" customHeight="1">
      <c r="A141" s="8"/>
      <c r="B141" s="3"/>
      <c r="C141" s="3" t="s">
        <v>131</v>
      </c>
      <c r="D141" s="5"/>
      <c r="E141" s="3"/>
      <c r="F141" s="6" t="s">
        <v>132</v>
      </c>
      <c r="G141" s="9"/>
      <c r="H141" s="18">
        <v>517337</v>
      </c>
      <c r="I141" s="3"/>
      <c r="J141" s="18">
        <v>420000</v>
      </c>
      <c r="L141" s="18">
        <v>420000</v>
      </c>
    </row>
    <row r="142" spans="1:12" ht="12.75" customHeight="1">
      <c r="A142" s="8"/>
      <c r="B142" s="3"/>
      <c r="C142" s="5" t="s">
        <v>133</v>
      </c>
      <c r="D142" s="5"/>
      <c r="E142" s="5"/>
      <c r="F142" s="6" t="s">
        <v>134</v>
      </c>
      <c r="G142" s="9"/>
      <c r="H142" s="18">
        <v>1718</v>
      </c>
      <c r="I142" s="3"/>
      <c r="J142" s="18">
        <v>2000</v>
      </c>
      <c r="L142" s="18">
        <v>2000</v>
      </c>
    </row>
    <row r="143" spans="1:12" ht="12.75" customHeight="1">
      <c r="A143" s="8"/>
      <c r="B143" s="3"/>
      <c r="C143" s="5" t="s">
        <v>135</v>
      </c>
      <c r="D143" s="5"/>
      <c r="E143" s="5"/>
      <c r="F143" s="6" t="s">
        <v>136</v>
      </c>
      <c r="G143" s="9"/>
      <c r="H143" s="18">
        <v>5053</v>
      </c>
      <c r="I143" s="3"/>
      <c r="J143" s="18">
        <v>5000</v>
      </c>
      <c r="L143" s="18">
        <v>5000</v>
      </c>
    </row>
    <row r="144" spans="1:12" ht="12.75" customHeight="1">
      <c r="A144" s="8"/>
      <c r="B144" s="5"/>
      <c r="C144" s="10" t="s">
        <v>433</v>
      </c>
      <c r="D144" s="5"/>
      <c r="F144" s="6" t="s">
        <v>434</v>
      </c>
      <c r="H144" s="18">
        <v>0</v>
      </c>
      <c r="J144" s="18">
        <v>400000</v>
      </c>
      <c r="L144" s="18">
        <v>400000</v>
      </c>
    </row>
    <row r="145" spans="1:12" ht="12.75" customHeight="1">
      <c r="A145" s="8"/>
      <c r="B145" s="5"/>
      <c r="C145" s="5" t="s">
        <v>137</v>
      </c>
      <c r="E145" s="8"/>
      <c r="F145" s="6" t="s">
        <v>550</v>
      </c>
      <c r="G145" s="9"/>
      <c r="H145" s="18">
        <v>14051</v>
      </c>
      <c r="I145" s="3"/>
      <c r="J145" s="18">
        <v>20000</v>
      </c>
      <c r="L145" s="18">
        <v>15000</v>
      </c>
    </row>
    <row r="146" spans="1:12" ht="12.75" customHeight="1">
      <c r="A146" s="8"/>
      <c r="B146" s="5"/>
      <c r="C146" s="5" t="s">
        <v>138</v>
      </c>
      <c r="D146" s="5"/>
      <c r="E146" s="5"/>
      <c r="F146" s="6" t="s">
        <v>139</v>
      </c>
      <c r="G146" s="9"/>
      <c r="H146" s="18">
        <v>26726</v>
      </c>
      <c r="I146" s="3"/>
      <c r="J146" s="18">
        <v>20000</v>
      </c>
      <c r="L146" s="18">
        <v>25000</v>
      </c>
    </row>
    <row r="147" spans="1:12" ht="12.75" customHeight="1">
      <c r="A147" s="8"/>
      <c r="B147" s="5"/>
      <c r="C147" s="5" t="s">
        <v>140</v>
      </c>
      <c r="D147" s="5"/>
      <c r="E147" s="5"/>
      <c r="F147" s="6" t="s">
        <v>141</v>
      </c>
      <c r="G147" s="9"/>
      <c r="H147" s="18">
        <v>136735.1</v>
      </c>
      <c r="I147" s="3"/>
      <c r="J147" s="18">
        <v>110000</v>
      </c>
      <c r="L147" s="18">
        <v>110000</v>
      </c>
    </row>
    <row r="148" spans="1:12" ht="12.75" customHeight="1">
      <c r="A148" s="8"/>
      <c r="B148" s="5"/>
      <c r="C148" s="5" t="s">
        <v>142</v>
      </c>
      <c r="D148" s="5"/>
      <c r="E148" s="5"/>
      <c r="F148" s="6" t="s">
        <v>143</v>
      </c>
      <c r="G148" s="9"/>
      <c r="H148" s="18">
        <v>259767.44</v>
      </c>
      <c r="I148" s="3"/>
      <c r="J148" s="18">
        <v>252000</v>
      </c>
      <c r="L148" s="18">
        <v>252000</v>
      </c>
    </row>
    <row r="149" spans="1:12" ht="12.75" customHeight="1">
      <c r="A149" s="8"/>
      <c r="B149" s="5"/>
      <c r="C149" s="5" t="s">
        <v>144</v>
      </c>
      <c r="D149" s="5"/>
      <c r="E149" s="5"/>
      <c r="F149" s="6" t="s">
        <v>145</v>
      </c>
      <c r="G149" s="9"/>
      <c r="H149" s="18">
        <v>149500</v>
      </c>
      <c r="I149" s="3"/>
      <c r="J149" s="18">
        <v>149000</v>
      </c>
      <c r="L149" s="18">
        <v>149000</v>
      </c>
    </row>
    <row r="150" spans="1:12" ht="12.75" customHeight="1">
      <c r="A150" s="8"/>
      <c r="B150" s="5"/>
      <c r="C150" s="5" t="s">
        <v>146</v>
      </c>
      <c r="D150" s="5"/>
      <c r="E150" s="5"/>
      <c r="F150" s="6" t="s">
        <v>147</v>
      </c>
      <c r="G150" s="9"/>
      <c r="H150" s="18">
        <v>60255</v>
      </c>
      <c r="I150" s="3"/>
      <c r="J150" s="18">
        <v>61000</v>
      </c>
      <c r="L150" s="18">
        <v>62000</v>
      </c>
    </row>
    <row r="151" spans="1:12" ht="12.75" customHeight="1">
      <c r="A151" s="8"/>
      <c r="B151" s="5"/>
      <c r="C151" s="5" t="s">
        <v>148</v>
      </c>
      <c r="D151" s="5"/>
      <c r="E151" s="5"/>
      <c r="F151" s="6" t="s">
        <v>149</v>
      </c>
      <c r="G151" s="9"/>
      <c r="H151" s="18">
        <v>184617</v>
      </c>
      <c r="I151" s="3"/>
      <c r="J151" s="18">
        <v>160000</v>
      </c>
      <c r="L151" s="18">
        <v>185000</v>
      </c>
    </row>
    <row r="152" spans="1:12" ht="12.75" customHeight="1">
      <c r="A152" s="8"/>
      <c r="B152" s="5"/>
      <c r="C152" s="5" t="s">
        <v>150</v>
      </c>
      <c r="D152" s="5"/>
      <c r="E152" s="5"/>
      <c r="F152" s="6" t="s">
        <v>151</v>
      </c>
      <c r="G152" s="9"/>
      <c r="H152" s="18">
        <v>412335</v>
      </c>
      <c r="I152" s="3"/>
      <c r="J152" s="18">
        <v>350000</v>
      </c>
      <c r="L152" s="18">
        <v>395000</v>
      </c>
    </row>
    <row r="153" spans="1:12" ht="12.75" customHeight="1">
      <c r="A153" s="8"/>
      <c r="B153" s="5"/>
      <c r="C153" s="5" t="s">
        <v>152</v>
      </c>
      <c r="D153" s="5"/>
      <c r="E153" s="5"/>
      <c r="F153" s="6" t="s">
        <v>153</v>
      </c>
      <c r="G153" s="9"/>
      <c r="H153" s="18">
        <v>43314.6</v>
      </c>
      <c r="I153" s="3"/>
      <c r="J153" s="18">
        <v>43000</v>
      </c>
      <c r="L153" s="18">
        <v>30000</v>
      </c>
    </row>
    <row r="154" spans="1:12" ht="12.75" customHeight="1">
      <c r="A154" s="8"/>
      <c r="B154" s="5"/>
      <c r="C154" s="5" t="s">
        <v>154</v>
      </c>
      <c r="D154" s="5"/>
      <c r="E154" s="5"/>
      <c r="F154" s="6" t="s">
        <v>155</v>
      </c>
      <c r="G154" s="9"/>
      <c r="H154" s="18">
        <v>1026240</v>
      </c>
      <c r="I154" s="3"/>
      <c r="J154" s="18">
        <v>779000</v>
      </c>
      <c r="L154" s="18">
        <v>818000</v>
      </c>
    </row>
    <row r="155" spans="1:12" ht="12.75" customHeight="1">
      <c r="A155" s="8"/>
      <c r="B155" s="5"/>
      <c r="C155" s="5" t="s">
        <v>156</v>
      </c>
      <c r="D155" s="5"/>
      <c r="E155" s="5"/>
      <c r="F155" s="6" t="s">
        <v>157</v>
      </c>
      <c r="G155" s="9"/>
      <c r="H155" s="18">
        <v>109403.17</v>
      </c>
      <c r="I155" s="3"/>
      <c r="J155" s="18">
        <v>65000</v>
      </c>
      <c r="L155" s="18">
        <v>95000</v>
      </c>
    </row>
    <row r="156" spans="1:12" ht="12.75" customHeight="1">
      <c r="A156" s="8"/>
      <c r="B156" s="5"/>
      <c r="C156" s="5" t="s">
        <v>158</v>
      </c>
      <c r="D156" s="5"/>
      <c r="E156" s="5"/>
      <c r="F156" s="6" t="s">
        <v>159</v>
      </c>
      <c r="G156" s="9"/>
      <c r="H156" s="18">
        <v>23002</v>
      </c>
      <c r="I156" s="3"/>
      <c r="J156" s="18">
        <v>20000</v>
      </c>
      <c r="L156" s="18">
        <v>20000</v>
      </c>
    </row>
    <row r="157" spans="1:12" ht="12.75" customHeight="1">
      <c r="A157" s="8"/>
      <c r="B157" s="5"/>
      <c r="C157" s="5" t="s">
        <v>430</v>
      </c>
      <c r="D157" s="5"/>
      <c r="E157" s="5"/>
      <c r="F157" s="6" t="s">
        <v>431</v>
      </c>
      <c r="G157" s="9"/>
      <c r="H157" s="18">
        <v>7236</v>
      </c>
      <c r="I157" s="3"/>
      <c r="J157" s="18">
        <v>1000</v>
      </c>
      <c r="L157" s="18">
        <v>1000</v>
      </c>
    </row>
    <row r="158" spans="1:12" ht="12.75" customHeight="1">
      <c r="A158" s="8"/>
      <c r="B158" s="5"/>
      <c r="C158" s="5" t="s">
        <v>160</v>
      </c>
      <c r="D158" s="5"/>
      <c r="E158" s="5"/>
      <c r="F158" s="6" t="s">
        <v>161</v>
      </c>
      <c r="G158" s="9"/>
      <c r="H158" s="18">
        <v>211737.86</v>
      </c>
      <c r="I158" s="3"/>
      <c r="J158" s="18">
        <v>5000</v>
      </c>
      <c r="L158" s="18">
        <v>5000</v>
      </c>
    </row>
    <row r="159" spans="1:12" ht="12.75" customHeight="1">
      <c r="A159" s="2"/>
      <c r="B159" s="5" t="s">
        <v>586</v>
      </c>
      <c r="C159" s="5"/>
      <c r="D159" s="5"/>
      <c r="E159" s="5"/>
      <c r="F159" s="6"/>
      <c r="G159" s="9"/>
      <c r="H159" s="18"/>
      <c r="I159" s="3"/>
      <c r="J159" s="18"/>
    </row>
    <row r="160" spans="1:12" ht="12.75" customHeight="1">
      <c r="A160" s="5"/>
      <c r="B160" s="5"/>
      <c r="C160" s="5" t="s">
        <v>162</v>
      </c>
      <c r="D160" s="5"/>
      <c r="E160" s="5"/>
      <c r="F160" s="6" t="s">
        <v>163</v>
      </c>
      <c r="G160" s="9"/>
      <c r="H160" s="18">
        <v>184400</v>
      </c>
      <c r="I160" s="3"/>
      <c r="J160" s="18">
        <v>100000</v>
      </c>
      <c r="L160" s="18">
        <v>100000</v>
      </c>
    </row>
    <row r="161" spans="1:12" ht="12.75" customHeight="1">
      <c r="A161" s="5"/>
      <c r="B161" s="5"/>
      <c r="C161" s="3" t="s">
        <v>432</v>
      </c>
      <c r="D161" s="5"/>
      <c r="E161" s="3"/>
      <c r="F161" s="6"/>
      <c r="G161" s="9"/>
      <c r="H161" s="18">
        <v>2369208</v>
      </c>
      <c r="I161" s="3"/>
      <c r="J161" s="18">
        <v>1100000</v>
      </c>
      <c r="L161" s="18">
        <v>1650000</v>
      </c>
    </row>
    <row r="162" spans="1:12" ht="12.75" customHeight="1">
      <c r="A162" s="8"/>
      <c r="B162" s="5"/>
      <c r="C162" s="5"/>
      <c r="D162" s="5" t="s">
        <v>164</v>
      </c>
      <c r="E162" s="5"/>
      <c r="F162" s="6"/>
      <c r="G162" s="5"/>
      <c r="H162" s="18">
        <f>SUM(H137:H161)</f>
        <v>6795868.8200000003</v>
      </c>
      <c r="I162" s="3"/>
      <c r="J162" s="18">
        <f>SUM(J137:J161)</f>
        <v>5005000</v>
      </c>
      <c r="L162" s="18">
        <f>SUM(L137:L161)</f>
        <v>5687000</v>
      </c>
    </row>
    <row r="163" spans="1:12" ht="9" customHeight="1">
      <c r="A163" s="8"/>
      <c r="B163" s="5"/>
      <c r="C163" s="5"/>
      <c r="E163" s="5"/>
      <c r="F163" s="6"/>
      <c r="G163" s="5"/>
      <c r="H163" s="3"/>
      <c r="I163" s="3"/>
      <c r="J163" s="3"/>
      <c r="L163" s="3"/>
    </row>
    <row r="164" spans="1:12" ht="12.75" customHeight="1">
      <c r="A164" s="5"/>
      <c r="B164" s="3" t="s">
        <v>165</v>
      </c>
      <c r="C164" s="2"/>
      <c r="D164" s="5"/>
      <c r="E164" s="2"/>
      <c r="F164" s="33" t="s">
        <v>166</v>
      </c>
      <c r="G164" s="62"/>
      <c r="H164" s="18">
        <v>906221.6</v>
      </c>
      <c r="I164" s="3"/>
      <c r="J164" s="18">
        <v>970000</v>
      </c>
      <c r="L164" s="18">
        <v>970000</v>
      </c>
    </row>
    <row r="165" spans="1:12" ht="9" customHeight="1">
      <c r="A165" s="5"/>
      <c r="B165" s="3"/>
      <c r="C165" s="2"/>
      <c r="D165" s="2"/>
      <c r="E165" s="2"/>
      <c r="F165" s="33"/>
      <c r="G165" s="62"/>
      <c r="H165" s="3"/>
      <c r="I165" s="3"/>
      <c r="J165" s="18"/>
    </row>
    <row r="166" spans="1:12" ht="12.75" customHeight="1">
      <c r="A166" s="5"/>
      <c r="B166" s="5" t="s">
        <v>167</v>
      </c>
      <c r="C166" s="5"/>
      <c r="D166" s="2"/>
      <c r="E166" s="5"/>
      <c r="F166" s="6"/>
      <c r="G166" s="5"/>
      <c r="H166" s="3"/>
      <c r="I166" s="3"/>
      <c r="J166" s="18"/>
    </row>
    <row r="167" spans="1:12" ht="12.75" customHeight="1">
      <c r="A167" s="8"/>
      <c r="B167" s="5"/>
      <c r="C167" s="5" t="s">
        <v>168</v>
      </c>
      <c r="D167" s="5"/>
      <c r="E167" s="5"/>
      <c r="F167" s="6"/>
      <c r="G167" s="5"/>
      <c r="H167" s="3"/>
      <c r="I167" s="3"/>
      <c r="J167" s="18"/>
    </row>
    <row r="168" spans="1:12" ht="12.75" customHeight="1">
      <c r="A168" s="8"/>
      <c r="B168" s="5"/>
      <c r="C168" s="5"/>
      <c r="D168" s="5" t="s">
        <v>169</v>
      </c>
      <c r="E168" s="5"/>
      <c r="F168" s="6" t="s">
        <v>170</v>
      </c>
      <c r="G168" s="9"/>
      <c r="H168" s="18">
        <v>382450.96</v>
      </c>
      <c r="I168" s="3"/>
      <c r="J168" s="18">
        <v>330000</v>
      </c>
      <c r="L168" s="18">
        <v>400000</v>
      </c>
    </row>
    <row r="169" spans="1:12" ht="12.75" customHeight="1">
      <c r="A169" s="8"/>
      <c r="B169" s="5"/>
      <c r="C169" s="5"/>
      <c r="D169" s="5" t="s">
        <v>171</v>
      </c>
      <c r="E169" s="5"/>
      <c r="F169" s="6" t="s">
        <v>172</v>
      </c>
      <c r="G169" s="9"/>
      <c r="H169" s="18">
        <v>111250</v>
      </c>
      <c r="I169" s="3"/>
      <c r="J169" s="18">
        <v>100000</v>
      </c>
      <c r="L169" s="18">
        <v>110000</v>
      </c>
    </row>
    <row r="170" spans="1:12" ht="12.75" customHeight="1">
      <c r="A170" s="8"/>
      <c r="B170" s="5"/>
      <c r="C170" s="3" t="s">
        <v>173</v>
      </c>
      <c r="E170" s="3"/>
      <c r="F170" s="6" t="s">
        <v>174</v>
      </c>
      <c r="G170" s="9"/>
      <c r="H170" s="18">
        <v>11090</v>
      </c>
      <c r="I170" s="3"/>
      <c r="J170" s="17">
        <v>6000</v>
      </c>
      <c r="L170" s="17">
        <v>7000</v>
      </c>
    </row>
    <row r="171" spans="1:12" ht="12.75" customHeight="1">
      <c r="A171" s="5"/>
      <c r="C171" s="5" t="s">
        <v>454</v>
      </c>
      <c r="D171" s="5"/>
      <c r="E171" s="5"/>
      <c r="F171" s="6" t="s">
        <v>330</v>
      </c>
      <c r="G171" s="9"/>
      <c r="H171" s="18">
        <v>117300.87</v>
      </c>
      <c r="I171" s="3"/>
      <c r="J171" s="18">
        <v>155000</v>
      </c>
      <c r="L171" s="18">
        <v>155000</v>
      </c>
    </row>
    <row r="172" spans="1:12" ht="12.75" customHeight="1">
      <c r="A172" s="5"/>
      <c r="C172" s="5" t="s">
        <v>465</v>
      </c>
      <c r="D172" s="5"/>
      <c r="E172" s="5"/>
      <c r="F172" s="6" t="s">
        <v>453</v>
      </c>
      <c r="G172" s="9"/>
      <c r="H172" s="18">
        <v>11039.5</v>
      </c>
      <c r="I172" s="3"/>
      <c r="J172" s="18">
        <v>17000</v>
      </c>
      <c r="L172" s="18">
        <v>17000</v>
      </c>
    </row>
    <row r="173" spans="1:12" ht="12.75" customHeight="1">
      <c r="A173" s="5"/>
      <c r="C173" s="5" t="s">
        <v>329</v>
      </c>
      <c r="D173" s="5"/>
      <c r="E173" s="5"/>
      <c r="F173" s="6" t="s">
        <v>526</v>
      </c>
      <c r="G173" s="9"/>
      <c r="H173" s="18">
        <v>0</v>
      </c>
      <c r="I173" s="3"/>
      <c r="J173" s="18">
        <v>582000</v>
      </c>
      <c r="L173" s="18">
        <v>582000</v>
      </c>
    </row>
    <row r="174" spans="1:12" ht="12.75" customHeight="1">
      <c r="A174" s="5"/>
      <c r="C174" s="5" t="s">
        <v>524</v>
      </c>
      <c r="D174" s="5"/>
      <c r="E174" s="5"/>
      <c r="F174" s="6" t="s">
        <v>527</v>
      </c>
      <c r="G174" s="9"/>
      <c r="H174" s="18">
        <v>0</v>
      </c>
      <c r="I174" s="3"/>
      <c r="J174" s="18">
        <v>64000</v>
      </c>
      <c r="L174" s="18">
        <v>64000</v>
      </c>
    </row>
    <row r="175" spans="1:12" ht="12.75" customHeight="1">
      <c r="A175" s="5"/>
      <c r="C175" s="5" t="s">
        <v>272</v>
      </c>
      <c r="D175" s="5"/>
      <c r="E175" s="5"/>
      <c r="F175" s="6" t="s">
        <v>273</v>
      </c>
      <c r="G175" s="9"/>
      <c r="H175" s="18">
        <v>551909</v>
      </c>
      <c r="I175" s="3"/>
      <c r="J175" s="18">
        <v>300000</v>
      </c>
      <c r="L175" s="18">
        <v>400000</v>
      </c>
    </row>
    <row r="176" spans="1:12" ht="12.75" customHeight="1">
      <c r="A176" s="8"/>
      <c r="B176" s="5"/>
      <c r="C176" s="5" t="s">
        <v>175</v>
      </c>
      <c r="D176" s="3"/>
      <c r="E176" s="5"/>
      <c r="F176" s="6" t="s">
        <v>176</v>
      </c>
      <c r="G176" s="9"/>
      <c r="H176" s="18">
        <v>250</v>
      </c>
      <c r="I176" s="3"/>
      <c r="J176" s="3">
        <v>1000</v>
      </c>
      <c r="L176" s="3">
        <v>1000</v>
      </c>
    </row>
    <row r="177" spans="1:12" ht="12.75" customHeight="1">
      <c r="A177" s="5"/>
      <c r="B177" s="5"/>
      <c r="C177" s="5" t="s">
        <v>177</v>
      </c>
      <c r="D177" s="5"/>
      <c r="E177" s="5"/>
      <c r="F177" s="6" t="s">
        <v>178</v>
      </c>
      <c r="G177" s="9"/>
      <c r="H177" s="18">
        <v>681702.58</v>
      </c>
      <c r="I177" s="3"/>
      <c r="J177" s="18">
        <v>600000</v>
      </c>
      <c r="L177" s="18">
        <v>600000</v>
      </c>
    </row>
    <row r="178" spans="1:12" ht="12.75" customHeight="1">
      <c r="A178" s="8"/>
      <c r="B178" s="5"/>
      <c r="C178" s="5" t="s">
        <v>179</v>
      </c>
      <c r="D178" s="5"/>
      <c r="E178" s="5"/>
      <c r="F178" s="6" t="s">
        <v>180</v>
      </c>
      <c r="G178" s="9"/>
      <c r="H178" s="18">
        <v>192719.62</v>
      </c>
      <c r="I178" s="3"/>
      <c r="J178" s="18">
        <v>190000</v>
      </c>
      <c r="L178" s="18">
        <v>188000</v>
      </c>
    </row>
    <row r="179" spans="1:12" ht="12.75" customHeight="1">
      <c r="A179" s="8"/>
      <c r="C179" s="5" t="s">
        <v>274</v>
      </c>
      <c r="D179" s="3"/>
      <c r="E179" s="5"/>
      <c r="F179" s="6" t="s">
        <v>539</v>
      </c>
      <c r="G179" s="9"/>
      <c r="H179" s="18">
        <v>9428</v>
      </c>
      <c r="I179" s="3"/>
      <c r="J179" s="18">
        <v>18000</v>
      </c>
      <c r="L179" s="18">
        <v>18000</v>
      </c>
    </row>
    <row r="180" spans="1:12" ht="12.75" customHeight="1">
      <c r="A180" s="8"/>
      <c r="C180" s="5" t="s">
        <v>436</v>
      </c>
      <c r="D180" s="3"/>
      <c r="E180" s="5"/>
      <c r="F180" s="6" t="s">
        <v>435</v>
      </c>
      <c r="G180" s="9"/>
      <c r="H180" s="18">
        <v>913</v>
      </c>
      <c r="I180" s="3"/>
      <c r="J180" s="18">
        <v>1000</v>
      </c>
      <c r="L180" s="18">
        <v>1000</v>
      </c>
    </row>
    <row r="181" spans="1:12" ht="12.75" customHeight="1">
      <c r="A181" s="5"/>
      <c r="B181" s="5"/>
      <c r="C181" s="5" t="s">
        <v>514</v>
      </c>
      <c r="D181" s="5"/>
      <c r="E181" s="5"/>
      <c r="F181" s="6" t="s">
        <v>515</v>
      </c>
      <c r="G181" s="9"/>
      <c r="H181" s="18">
        <v>0</v>
      </c>
      <c r="I181" s="3"/>
      <c r="J181" s="3">
        <v>10000</v>
      </c>
      <c r="L181" s="3">
        <v>11000</v>
      </c>
    </row>
    <row r="182" spans="1:12" ht="12.75" customHeight="1">
      <c r="A182" s="5"/>
      <c r="B182" s="5"/>
      <c r="C182" s="5" t="s">
        <v>577</v>
      </c>
      <c r="D182" s="5"/>
      <c r="E182" s="5"/>
      <c r="F182" s="6" t="s">
        <v>540</v>
      </c>
      <c r="G182" s="9"/>
      <c r="H182" s="18">
        <v>8400</v>
      </c>
      <c r="I182" s="3"/>
      <c r="J182" s="3">
        <v>0</v>
      </c>
      <c r="L182" s="3">
        <v>9000</v>
      </c>
    </row>
    <row r="183" spans="1:12" ht="12.75" customHeight="1">
      <c r="A183" s="5"/>
      <c r="B183" s="5"/>
      <c r="C183" s="5" t="s">
        <v>560</v>
      </c>
      <c r="D183" s="8"/>
      <c r="E183" s="5"/>
      <c r="F183" s="6" t="s">
        <v>541</v>
      </c>
      <c r="G183" s="9"/>
      <c r="H183" s="18">
        <v>442156.5</v>
      </c>
      <c r="I183" s="3"/>
      <c r="J183" s="3">
        <v>560000</v>
      </c>
      <c r="L183" s="3">
        <v>500000</v>
      </c>
    </row>
    <row r="184" spans="1:12" ht="12.75" customHeight="1">
      <c r="A184" s="8"/>
      <c r="C184" s="5" t="s">
        <v>181</v>
      </c>
      <c r="D184" s="5"/>
      <c r="E184" s="5"/>
      <c r="F184" s="6" t="s">
        <v>182</v>
      </c>
      <c r="G184" s="9"/>
      <c r="H184" s="18">
        <v>146029.65</v>
      </c>
      <c r="I184" s="3"/>
      <c r="J184" s="18">
        <v>170000</v>
      </c>
      <c r="L184" s="18">
        <v>170000</v>
      </c>
    </row>
    <row r="185" spans="1:12" ht="12.75" customHeight="1">
      <c r="A185" s="8"/>
      <c r="C185" s="5" t="s">
        <v>183</v>
      </c>
      <c r="D185" s="5"/>
      <c r="E185" s="5"/>
      <c r="F185" s="6" t="s">
        <v>184</v>
      </c>
      <c r="G185" s="9"/>
      <c r="H185" s="18">
        <v>0</v>
      </c>
      <c r="I185" s="3"/>
      <c r="J185" s="18">
        <v>2000</v>
      </c>
      <c r="L185" s="18">
        <v>2000</v>
      </c>
    </row>
    <row r="186" spans="1:12" ht="12.75" customHeight="1">
      <c r="A186" s="5"/>
      <c r="C186" s="5" t="s">
        <v>185</v>
      </c>
      <c r="D186" s="5"/>
      <c r="E186" s="5"/>
      <c r="F186" s="6" t="s">
        <v>186</v>
      </c>
      <c r="G186" s="9"/>
      <c r="H186" s="18">
        <v>220465.16</v>
      </c>
      <c r="I186" s="3"/>
      <c r="J186" s="18">
        <v>150000</v>
      </c>
      <c r="L186" s="18">
        <v>160000</v>
      </c>
    </row>
    <row r="187" spans="1:12" ht="12.75" customHeight="1">
      <c r="A187" s="5"/>
      <c r="C187" s="5" t="s">
        <v>519</v>
      </c>
      <c r="D187" s="5"/>
      <c r="E187" s="5"/>
      <c r="F187" s="6" t="s">
        <v>518</v>
      </c>
      <c r="G187" s="9"/>
      <c r="H187" s="18">
        <v>8486.26</v>
      </c>
      <c r="I187" s="3"/>
      <c r="J187" s="18">
        <v>9000</v>
      </c>
      <c r="L187" s="18">
        <v>8000</v>
      </c>
    </row>
    <row r="188" spans="1:12" ht="12.75" customHeight="1">
      <c r="C188" s="10" t="s">
        <v>456</v>
      </c>
      <c r="D188" s="5"/>
      <c r="F188" s="31" t="s">
        <v>275</v>
      </c>
      <c r="H188" s="18">
        <v>2335.75</v>
      </c>
      <c r="J188" s="18">
        <v>1000</v>
      </c>
      <c r="L188" s="18">
        <v>2000</v>
      </c>
    </row>
    <row r="189" spans="1:12" ht="12.75" customHeight="1">
      <c r="A189" s="5"/>
      <c r="B189" s="5"/>
      <c r="C189" s="5" t="s">
        <v>187</v>
      </c>
      <c r="D189" s="5"/>
      <c r="E189" s="5"/>
      <c r="F189" s="6" t="s">
        <v>188</v>
      </c>
      <c r="G189" s="9"/>
      <c r="H189" s="18">
        <v>1138.1500000000001</v>
      </c>
      <c r="I189" s="3"/>
      <c r="J189" s="18">
        <v>2000</v>
      </c>
      <c r="L189" s="18">
        <v>2000</v>
      </c>
    </row>
    <row r="190" spans="1:12" ht="12.75" customHeight="1">
      <c r="C190" s="10" t="s">
        <v>276</v>
      </c>
      <c r="F190" s="6" t="s">
        <v>277</v>
      </c>
      <c r="H190" s="18">
        <v>15365.95</v>
      </c>
      <c r="J190" s="17">
        <v>9000</v>
      </c>
      <c r="L190" s="17">
        <v>12000</v>
      </c>
    </row>
    <row r="191" spans="1:12" ht="12.75" customHeight="1">
      <c r="A191" s="8"/>
      <c r="C191" s="5" t="s">
        <v>280</v>
      </c>
      <c r="D191" s="5"/>
      <c r="E191" s="5"/>
      <c r="F191" s="6" t="s">
        <v>281</v>
      </c>
      <c r="G191" s="9"/>
      <c r="H191" s="18">
        <v>874163.67</v>
      </c>
      <c r="I191" s="3"/>
      <c r="J191" s="18">
        <v>901000</v>
      </c>
      <c r="L191" s="18">
        <v>958000</v>
      </c>
    </row>
    <row r="192" spans="1:12" ht="12.75" customHeight="1">
      <c r="A192" s="8"/>
      <c r="C192" s="5" t="s">
        <v>561</v>
      </c>
      <c r="D192" s="5"/>
      <c r="E192" s="5"/>
      <c r="F192" s="6" t="s">
        <v>576</v>
      </c>
      <c r="G192" s="9"/>
      <c r="H192" s="18">
        <v>0</v>
      </c>
      <c r="I192" s="3"/>
      <c r="J192" s="18">
        <v>0</v>
      </c>
      <c r="L192" s="18">
        <v>10000</v>
      </c>
    </row>
    <row r="193" spans="1:12" ht="12.75" customHeight="1">
      <c r="A193" s="8"/>
      <c r="C193" s="5" t="s">
        <v>572</v>
      </c>
      <c r="D193" s="5"/>
      <c r="E193" s="5"/>
      <c r="F193" s="6" t="s">
        <v>571</v>
      </c>
      <c r="G193" s="9"/>
      <c r="H193" s="18">
        <v>0</v>
      </c>
      <c r="I193" s="3"/>
      <c r="J193" s="18">
        <v>0</v>
      </c>
      <c r="L193" s="18">
        <v>6000</v>
      </c>
    </row>
    <row r="194" spans="1:12" ht="12.75" customHeight="1">
      <c r="A194" s="8"/>
      <c r="B194" s="5"/>
      <c r="C194" s="5" t="s">
        <v>189</v>
      </c>
      <c r="D194" s="5"/>
      <c r="E194" s="5"/>
      <c r="F194" s="6" t="s">
        <v>190</v>
      </c>
      <c r="G194" s="9"/>
      <c r="H194" s="18">
        <v>278315.28000000003</v>
      </c>
      <c r="I194" s="3"/>
      <c r="J194" s="18">
        <v>250000</v>
      </c>
      <c r="L194" s="18">
        <v>250000</v>
      </c>
    </row>
    <row r="195" spans="1:12" ht="12.75" customHeight="1">
      <c r="A195" s="8"/>
      <c r="B195" s="5"/>
      <c r="C195" s="5" t="s">
        <v>530</v>
      </c>
      <c r="D195" s="5"/>
      <c r="E195" s="5"/>
      <c r="F195" s="6" t="s">
        <v>439</v>
      </c>
      <c r="G195" s="9"/>
      <c r="H195" s="18">
        <v>1293.5899999999999</v>
      </c>
      <c r="I195" s="3"/>
      <c r="J195" s="18">
        <v>2000</v>
      </c>
      <c r="L195" s="18">
        <v>2000</v>
      </c>
    </row>
    <row r="196" spans="1:12" ht="12.75" customHeight="1">
      <c r="A196" s="8"/>
      <c r="B196" s="5"/>
      <c r="C196" s="5" t="s">
        <v>523</v>
      </c>
      <c r="D196" s="5"/>
      <c r="E196" s="5"/>
      <c r="F196" s="6" t="s">
        <v>520</v>
      </c>
      <c r="G196" s="9"/>
      <c r="H196" s="18">
        <v>827.18</v>
      </c>
      <c r="I196" s="3"/>
      <c r="J196" s="18">
        <v>1000</v>
      </c>
      <c r="L196" s="18">
        <v>1000</v>
      </c>
    </row>
    <row r="197" spans="1:12" ht="12.75" customHeight="1">
      <c r="A197" s="8"/>
      <c r="B197" s="5"/>
      <c r="C197" s="5" t="s">
        <v>191</v>
      </c>
      <c r="D197" s="5"/>
      <c r="E197" s="5"/>
      <c r="F197" s="6" t="s">
        <v>192</v>
      </c>
      <c r="G197" s="9"/>
      <c r="H197" s="18">
        <v>106903.88</v>
      </c>
      <c r="I197" s="3"/>
      <c r="J197" s="18">
        <v>60000</v>
      </c>
      <c r="L197" s="18">
        <v>65000</v>
      </c>
    </row>
    <row r="198" spans="1:12" ht="12.75" customHeight="1">
      <c r="A198" s="8"/>
      <c r="B198" s="5"/>
      <c r="C198" s="5" t="s">
        <v>537</v>
      </c>
      <c r="D198" s="5"/>
      <c r="E198" s="5"/>
      <c r="F198" s="6" t="s">
        <v>542</v>
      </c>
      <c r="G198" s="9"/>
      <c r="H198" s="18">
        <v>0</v>
      </c>
      <c r="I198" s="3"/>
      <c r="J198" s="18">
        <v>0</v>
      </c>
      <c r="L198" s="18">
        <v>8000</v>
      </c>
    </row>
    <row r="199" spans="1:12" ht="12.75" customHeight="1">
      <c r="A199" s="8"/>
      <c r="B199" s="5"/>
      <c r="C199" s="5" t="s">
        <v>464</v>
      </c>
      <c r="D199" s="5"/>
      <c r="E199" s="5"/>
      <c r="F199" s="6" t="s">
        <v>441</v>
      </c>
      <c r="G199" s="9"/>
      <c r="H199" s="18">
        <v>8342.14</v>
      </c>
      <c r="I199" s="3"/>
      <c r="J199" s="18">
        <v>7000</v>
      </c>
      <c r="L199" s="18">
        <v>7000</v>
      </c>
    </row>
    <row r="200" spans="1:12" ht="12.75" customHeight="1">
      <c r="A200" s="8"/>
      <c r="C200" s="5" t="s">
        <v>278</v>
      </c>
      <c r="E200" s="5"/>
      <c r="F200" s="6" t="s">
        <v>279</v>
      </c>
      <c r="G200" s="9"/>
      <c r="H200" s="18">
        <v>3382</v>
      </c>
      <c r="I200" s="3"/>
      <c r="J200" s="18">
        <v>2000</v>
      </c>
      <c r="L200" s="18">
        <v>3000</v>
      </c>
    </row>
    <row r="201" spans="1:12" ht="12.75" customHeight="1">
      <c r="A201" s="8"/>
      <c r="B201" s="5"/>
      <c r="C201" s="5" t="s">
        <v>458</v>
      </c>
      <c r="D201" s="5"/>
      <c r="E201" s="5"/>
      <c r="F201" s="6" t="s">
        <v>442</v>
      </c>
      <c r="G201" s="9"/>
      <c r="H201" s="18">
        <v>706</v>
      </c>
      <c r="I201" s="3"/>
      <c r="J201" s="18">
        <v>1000</v>
      </c>
      <c r="L201" s="18">
        <v>1000</v>
      </c>
    </row>
    <row r="202" spans="1:12" ht="12.75" customHeight="1">
      <c r="A202" s="8"/>
      <c r="C202" s="5" t="s">
        <v>459</v>
      </c>
      <c r="D202" s="5"/>
      <c r="E202" s="5"/>
      <c r="F202" s="6" t="s">
        <v>443</v>
      </c>
      <c r="G202" s="9"/>
      <c r="H202" s="18">
        <v>13515</v>
      </c>
      <c r="I202" s="3"/>
      <c r="J202" s="18">
        <v>7000</v>
      </c>
      <c r="L202" s="18">
        <v>7000</v>
      </c>
    </row>
    <row r="203" spans="1:12" ht="12.75" customHeight="1">
      <c r="A203" s="8"/>
      <c r="B203" s="5"/>
      <c r="C203" s="5" t="s">
        <v>193</v>
      </c>
      <c r="D203" s="5"/>
      <c r="E203" s="5"/>
      <c r="F203" s="6" t="s">
        <v>194</v>
      </c>
      <c r="G203" s="9"/>
      <c r="H203" s="18">
        <v>18318.75</v>
      </c>
      <c r="I203" s="3"/>
      <c r="J203" s="18">
        <v>15000</v>
      </c>
      <c r="L203" s="18">
        <v>15000</v>
      </c>
    </row>
    <row r="204" spans="1:12" ht="12.75" customHeight="1">
      <c r="A204" s="8"/>
      <c r="B204" s="5"/>
      <c r="C204" s="3" t="s">
        <v>195</v>
      </c>
      <c r="D204" s="5"/>
      <c r="E204" s="3"/>
      <c r="F204" s="6" t="s">
        <v>196</v>
      </c>
      <c r="G204" s="9"/>
      <c r="H204" s="18">
        <v>52828.32</v>
      </c>
      <c r="I204" s="3"/>
      <c r="J204" s="18">
        <v>37000</v>
      </c>
      <c r="L204" s="18">
        <v>37000</v>
      </c>
    </row>
    <row r="205" spans="1:12" ht="12.75" customHeight="1">
      <c r="A205" s="8"/>
      <c r="B205" s="5"/>
      <c r="C205" s="3" t="s">
        <v>197</v>
      </c>
      <c r="D205" s="3"/>
      <c r="E205" s="3"/>
      <c r="F205" s="6" t="s">
        <v>198</v>
      </c>
      <c r="G205" s="9"/>
      <c r="H205" s="18">
        <v>8169</v>
      </c>
      <c r="I205" s="3"/>
      <c r="J205" s="18">
        <v>7000</v>
      </c>
      <c r="L205" s="18">
        <v>7000</v>
      </c>
    </row>
    <row r="206" spans="1:12" ht="12.75" customHeight="1">
      <c r="A206" s="8"/>
      <c r="B206" s="5"/>
      <c r="C206" s="3" t="s">
        <v>535</v>
      </c>
      <c r="D206" s="3"/>
      <c r="E206" s="3"/>
      <c r="F206" s="6" t="s">
        <v>522</v>
      </c>
      <c r="G206" s="9"/>
      <c r="H206" s="18">
        <v>6795</v>
      </c>
      <c r="I206" s="3"/>
      <c r="J206" s="18">
        <v>7000</v>
      </c>
      <c r="L206" s="18">
        <v>0</v>
      </c>
    </row>
    <row r="207" spans="1:12" ht="12.75" customHeight="1">
      <c r="A207" s="8"/>
      <c r="B207" s="5"/>
      <c r="C207" s="3" t="s">
        <v>199</v>
      </c>
      <c r="D207" s="3"/>
      <c r="E207" s="3"/>
      <c r="F207" s="6" t="s">
        <v>200</v>
      </c>
      <c r="G207" s="9"/>
      <c r="H207" s="18">
        <v>5014.3599999999997</v>
      </c>
      <c r="I207" s="3"/>
      <c r="J207" s="18">
        <v>10000</v>
      </c>
      <c r="L207" s="18">
        <v>10000</v>
      </c>
    </row>
    <row r="208" spans="1:12" ht="12.75" customHeight="1">
      <c r="A208" s="8"/>
      <c r="B208" s="5"/>
      <c r="C208" s="3" t="s">
        <v>201</v>
      </c>
      <c r="D208" s="3"/>
      <c r="E208" s="3"/>
      <c r="F208" s="6" t="s">
        <v>202</v>
      </c>
      <c r="G208" s="9"/>
      <c r="H208" s="18">
        <v>12992.81</v>
      </c>
      <c r="I208" s="3"/>
      <c r="J208" s="18">
        <v>5000</v>
      </c>
      <c r="L208" s="18">
        <v>5000</v>
      </c>
    </row>
    <row r="209" spans="1:12" ht="12.75" customHeight="1">
      <c r="A209" s="8"/>
      <c r="B209" s="5"/>
      <c r="C209" s="3" t="s">
        <v>203</v>
      </c>
      <c r="D209" s="3"/>
      <c r="E209" s="3"/>
      <c r="F209" s="6" t="s">
        <v>204</v>
      </c>
      <c r="G209" s="9"/>
      <c r="H209" s="18">
        <v>190584.89</v>
      </c>
      <c r="I209" s="3"/>
      <c r="J209" s="18">
        <v>140000</v>
      </c>
      <c r="L209" s="18">
        <v>140000</v>
      </c>
    </row>
    <row r="210" spans="1:12" ht="12.75" customHeight="1">
      <c r="A210" s="8"/>
      <c r="B210" s="5"/>
      <c r="C210" s="3" t="s">
        <v>562</v>
      </c>
      <c r="D210" s="3"/>
      <c r="E210" s="3"/>
      <c r="F210" s="6" t="s">
        <v>543</v>
      </c>
      <c r="G210" s="9"/>
      <c r="H210" s="18">
        <v>6376.65</v>
      </c>
      <c r="I210" s="3"/>
      <c r="J210" s="18">
        <v>0</v>
      </c>
      <c r="L210" s="18">
        <v>6000</v>
      </c>
    </row>
    <row r="211" spans="1:12" ht="12.75" customHeight="1">
      <c r="A211" s="8"/>
      <c r="B211" s="5"/>
      <c r="C211" s="3" t="s">
        <v>205</v>
      </c>
      <c r="D211" s="3"/>
      <c r="E211" s="3"/>
      <c r="F211" s="6" t="s">
        <v>206</v>
      </c>
      <c r="G211" s="9"/>
      <c r="H211" s="18">
        <v>91146.04</v>
      </c>
      <c r="I211" s="3"/>
      <c r="J211" s="18">
        <v>75000</v>
      </c>
      <c r="L211" s="18">
        <v>75000</v>
      </c>
    </row>
    <row r="212" spans="1:12" ht="12.75" customHeight="1">
      <c r="A212" s="8"/>
      <c r="B212" s="5" t="s">
        <v>587</v>
      </c>
      <c r="C212" s="3"/>
      <c r="D212" s="3"/>
      <c r="E212" s="3"/>
      <c r="F212" s="6"/>
      <c r="G212" s="9"/>
      <c r="H212" s="18"/>
      <c r="I212" s="3"/>
      <c r="J212" s="18"/>
    </row>
    <row r="213" spans="1:12" s="36" customFormat="1" ht="12.75" customHeight="1">
      <c r="A213" s="8"/>
      <c r="B213" s="8"/>
      <c r="C213" s="10" t="s">
        <v>409</v>
      </c>
      <c r="D213" s="3"/>
      <c r="E213" s="2"/>
      <c r="F213" s="6" t="s">
        <v>207</v>
      </c>
      <c r="G213" s="9"/>
      <c r="H213" s="18">
        <v>150</v>
      </c>
      <c r="I213" s="3"/>
      <c r="J213" s="18">
        <v>1000</v>
      </c>
      <c r="K213" s="20"/>
      <c r="L213" s="18">
        <v>1000</v>
      </c>
    </row>
    <row r="214" spans="1:12" s="36" customFormat="1" ht="12.75" customHeight="1">
      <c r="A214" s="8"/>
      <c r="B214" s="8"/>
      <c r="C214" s="5" t="s">
        <v>444</v>
      </c>
      <c r="D214" s="10"/>
      <c r="E214" s="5"/>
      <c r="F214" s="6" t="s">
        <v>445</v>
      </c>
      <c r="G214" s="5"/>
      <c r="H214" s="18">
        <v>0</v>
      </c>
      <c r="I214" s="3"/>
      <c r="J214" s="18">
        <v>1000</v>
      </c>
      <c r="K214" s="20"/>
      <c r="L214" s="18">
        <v>1000</v>
      </c>
    </row>
    <row r="215" spans="1:12" ht="12.75" customHeight="1">
      <c r="A215" s="8"/>
      <c r="B215" s="5"/>
      <c r="C215" s="3" t="s">
        <v>447</v>
      </c>
      <c r="D215" s="2"/>
      <c r="E215" s="3"/>
      <c r="F215" s="6" t="s">
        <v>446</v>
      </c>
      <c r="G215" s="9"/>
      <c r="H215" s="18">
        <v>10349.950000000001</v>
      </c>
      <c r="I215" s="3"/>
      <c r="J215" s="3">
        <v>11000</v>
      </c>
      <c r="L215" s="3">
        <v>11000</v>
      </c>
    </row>
    <row r="216" spans="1:12" ht="12.75" customHeight="1">
      <c r="A216" s="8"/>
      <c r="B216" s="5"/>
      <c r="C216" s="38" t="s">
        <v>419</v>
      </c>
      <c r="E216" s="7"/>
      <c r="F216" s="34" t="s">
        <v>218</v>
      </c>
      <c r="G216" s="46"/>
      <c r="H216" s="18">
        <v>220643.27</v>
      </c>
      <c r="I216" s="7"/>
      <c r="J216" s="18">
        <v>225000</v>
      </c>
      <c r="L216" s="18">
        <v>150000</v>
      </c>
    </row>
    <row r="217" spans="1:12" ht="12.75" customHeight="1">
      <c r="A217" s="8"/>
      <c r="B217" s="5"/>
      <c r="C217" s="3" t="s">
        <v>479</v>
      </c>
      <c r="E217" s="7"/>
      <c r="F217" s="34" t="s">
        <v>480</v>
      </c>
      <c r="G217" s="6"/>
      <c r="H217" s="18">
        <v>1125000</v>
      </c>
      <c r="I217" s="3"/>
      <c r="J217" s="18">
        <v>1000000</v>
      </c>
      <c r="K217" s="18"/>
      <c r="L217" s="18">
        <v>600000</v>
      </c>
    </row>
    <row r="218" spans="1:12" ht="12.75" customHeight="1">
      <c r="A218" s="8"/>
      <c r="B218" s="5"/>
      <c r="C218" s="3" t="s">
        <v>208</v>
      </c>
      <c r="D218" s="3"/>
      <c r="E218" s="3"/>
      <c r="F218" s="6"/>
      <c r="G218" s="9"/>
      <c r="H218" s="18"/>
      <c r="I218" s="3"/>
      <c r="J218" s="18"/>
    </row>
    <row r="219" spans="1:12" ht="12.75" customHeight="1">
      <c r="A219" s="8"/>
      <c r="B219" s="5"/>
      <c r="C219" s="3"/>
      <c r="D219" s="3" t="s">
        <v>574</v>
      </c>
      <c r="E219" s="3"/>
      <c r="F219" s="6" t="s">
        <v>573</v>
      </c>
      <c r="G219" s="9"/>
      <c r="H219" s="18">
        <v>0</v>
      </c>
      <c r="I219" s="3"/>
      <c r="J219" s="18">
        <v>0</v>
      </c>
      <c r="L219" s="18">
        <v>20000</v>
      </c>
    </row>
    <row r="220" spans="1:12" ht="12.75" customHeight="1">
      <c r="A220" s="5"/>
      <c r="B220" s="5"/>
      <c r="C220" s="3"/>
      <c r="D220" s="3" t="s">
        <v>410</v>
      </c>
      <c r="E220" s="3"/>
      <c r="F220" s="6" t="s">
        <v>209</v>
      </c>
      <c r="G220" s="9"/>
      <c r="H220" s="18">
        <v>24885.51</v>
      </c>
      <c r="I220" s="3"/>
      <c r="J220" s="18">
        <v>20000</v>
      </c>
      <c r="L220" s="18">
        <v>20000</v>
      </c>
    </row>
    <row r="221" spans="1:12" ht="12.75" customHeight="1">
      <c r="A221" s="5"/>
      <c r="B221" s="5"/>
      <c r="C221" s="3"/>
      <c r="D221" s="3" t="s">
        <v>411</v>
      </c>
      <c r="E221" s="3"/>
      <c r="F221" s="6" t="s">
        <v>210</v>
      </c>
      <c r="G221" s="9"/>
      <c r="H221" s="18">
        <v>800</v>
      </c>
      <c r="I221" s="3"/>
      <c r="J221" s="18">
        <v>1000</v>
      </c>
      <c r="L221" s="18">
        <v>1000</v>
      </c>
    </row>
    <row r="222" spans="1:12" ht="12.75" customHeight="1">
      <c r="A222" s="8"/>
      <c r="B222" s="5"/>
      <c r="C222" s="3"/>
      <c r="D222" s="3" t="s">
        <v>412</v>
      </c>
      <c r="E222" s="3"/>
      <c r="F222" s="6" t="s">
        <v>211</v>
      </c>
      <c r="G222" s="9"/>
      <c r="H222" s="18">
        <v>396980.23</v>
      </c>
      <c r="I222" s="3"/>
      <c r="J222" s="18">
        <v>250000</v>
      </c>
      <c r="L222" s="18">
        <v>275000</v>
      </c>
    </row>
    <row r="223" spans="1:12" ht="12.75" customHeight="1">
      <c r="A223" s="8"/>
      <c r="B223" s="5"/>
      <c r="C223" s="38"/>
      <c r="D223" s="38" t="s">
        <v>413</v>
      </c>
      <c r="E223" s="7"/>
      <c r="F223" s="34" t="s">
        <v>212</v>
      </c>
      <c r="G223" s="46"/>
      <c r="H223" s="18">
        <v>16806.16</v>
      </c>
      <c r="I223" s="7"/>
      <c r="J223" s="18">
        <v>20000</v>
      </c>
      <c r="L223" s="18">
        <v>10000</v>
      </c>
    </row>
    <row r="224" spans="1:12" ht="12.75" customHeight="1">
      <c r="A224" s="8"/>
      <c r="B224" s="5"/>
      <c r="C224" s="38"/>
      <c r="D224" s="38" t="s">
        <v>414</v>
      </c>
      <c r="E224" s="7"/>
      <c r="F224" s="34" t="s">
        <v>213</v>
      </c>
      <c r="G224" s="46"/>
      <c r="H224" s="18">
        <v>0</v>
      </c>
      <c r="I224" s="7"/>
      <c r="J224" s="18">
        <v>3000</v>
      </c>
      <c r="L224" s="18">
        <v>3000</v>
      </c>
    </row>
    <row r="225" spans="1:12" ht="12.75" customHeight="1">
      <c r="A225" s="8"/>
      <c r="B225" s="5"/>
      <c r="C225" s="38"/>
      <c r="D225" s="38" t="s">
        <v>415</v>
      </c>
      <c r="E225" s="7"/>
      <c r="F225" s="34" t="s">
        <v>214</v>
      </c>
      <c r="G225" s="46"/>
      <c r="H225" s="18">
        <v>0</v>
      </c>
      <c r="I225" s="7"/>
      <c r="J225" s="18">
        <v>2000</v>
      </c>
      <c r="L225" s="18">
        <v>2000</v>
      </c>
    </row>
    <row r="226" spans="1:12" ht="12.75" customHeight="1">
      <c r="A226" s="8"/>
      <c r="B226" s="5"/>
      <c r="C226" s="38"/>
      <c r="D226" s="38" t="s">
        <v>416</v>
      </c>
      <c r="E226" s="7"/>
      <c r="F226" s="34" t="s">
        <v>215</v>
      </c>
      <c r="G226" s="46"/>
      <c r="H226" s="18">
        <v>0</v>
      </c>
      <c r="I226" s="7"/>
      <c r="J226" s="18">
        <v>7000</v>
      </c>
      <c r="L226" s="18">
        <v>7000</v>
      </c>
    </row>
    <row r="227" spans="1:12" ht="12.75" customHeight="1">
      <c r="A227" s="8"/>
      <c r="B227" s="5"/>
      <c r="C227" s="38"/>
      <c r="D227" s="38" t="s">
        <v>417</v>
      </c>
      <c r="E227" s="7"/>
      <c r="F227" s="34" t="s">
        <v>216</v>
      </c>
      <c r="G227" s="46"/>
      <c r="H227" s="18">
        <v>1200</v>
      </c>
      <c r="I227" s="7"/>
      <c r="J227" s="18">
        <v>5000</v>
      </c>
      <c r="L227" s="18">
        <v>2000</v>
      </c>
    </row>
    <row r="228" spans="1:12" ht="12.75" customHeight="1">
      <c r="A228" s="8"/>
      <c r="B228" s="5"/>
      <c r="C228" s="38"/>
      <c r="D228" s="38" t="s">
        <v>418</v>
      </c>
      <c r="E228" s="7"/>
      <c r="F228" s="34" t="s">
        <v>217</v>
      </c>
      <c r="G228" s="46"/>
      <c r="H228" s="18">
        <v>9934</v>
      </c>
      <c r="I228" s="7"/>
      <c r="J228" s="18">
        <v>17000</v>
      </c>
      <c r="L228" s="18">
        <v>17000</v>
      </c>
    </row>
    <row r="229" spans="1:12" ht="12.75" customHeight="1">
      <c r="A229" s="8"/>
      <c r="B229" s="5"/>
      <c r="C229" s="38"/>
      <c r="D229" s="38" t="s">
        <v>420</v>
      </c>
      <c r="E229" s="7"/>
      <c r="F229" s="34" t="s">
        <v>219</v>
      </c>
      <c r="G229" s="46"/>
      <c r="H229" s="18">
        <v>127919.22</v>
      </c>
      <c r="I229" s="7"/>
      <c r="J229" s="18">
        <v>130000</v>
      </c>
      <c r="L229" s="18">
        <v>130000</v>
      </c>
    </row>
    <row r="230" spans="1:12" ht="12.75" customHeight="1">
      <c r="A230" s="8"/>
      <c r="B230" s="5"/>
      <c r="C230" s="38"/>
      <c r="D230" s="38" t="s">
        <v>421</v>
      </c>
      <c r="E230" s="7"/>
      <c r="F230" s="34" t="s">
        <v>220</v>
      </c>
      <c r="G230" s="46"/>
      <c r="H230" s="18">
        <v>5454.65</v>
      </c>
      <c r="I230" s="7"/>
      <c r="J230" s="18">
        <v>10000</v>
      </c>
      <c r="L230" s="18">
        <v>10000</v>
      </c>
    </row>
    <row r="231" spans="1:12" ht="12.75" customHeight="1">
      <c r="A231" s="8"/>
      <c r="B231" s="5"/>
      <c r="C231" s="38"/>
      <c r="D231" s="38" t="s">
        <v>422</v>
      </c>
      <c r="E231" s="7"/>
      <c r="F231" s="34" t="s">
        <v>221</v>
      </c>
      <c r="G231" s="46"/>
      <c r="H231" s="18">
        <v>1464</v>
      </c>
      <c r="I231" s="7"/>
      <c r="J231" s="18">
        <v>3000</v>
      </c>
      <c r="L231" s="18">
        <v>3000</v>
      </c>
    </row>
    <row r="232" spans="1:12" ht="12.75" customHeight="1">
      <c r="A232" s="8"/>
      <c r="B232" s="5"/>
      <c r="C232" s="38"/>
      <c r="D232" s="38" t="s">
        <v>423</v>
      </c>
      <c r="E232" s="7"/>
      <c r="F232" s="34" t="s">
        <v>222</v>
      </c>
      <c r="G232" s="46"/>
      <c r="H232" s="18">
        <v>34557.5</v>
      </c>
      <c r="I232" s="7"/>
      <c r="J232" s="18">
        <v>24000</v>
      </c>
      <c r="L232" s="18">
        <v>35000</v>
      </c>
    </row>
    <row r="233" spans="1:12" ht="12.75" customHeight="1">
      <c r="A233" s="8"/>
      <c r="B233" s="5"/>
      <c r="C233" s="38"/>
      <c r="D233" s="38" t="s">
        <v>424</v>
      </c>
      <c r="E233" s="7"/>
      <c r="F233" s="34" t="s">
        <v>223</v>
      </c>
      <c r="G233" s="46"/>
      <c r="H233" s="18">
        <v>19280</v>
      </c>
      <c r="I233" s="7"/>
      <c r="J233" s="18">
        <v>15000</v>
      </c>
      <c r="L233" s="18">
        <v>15000</v>
      </c>
    </row>
    <row r="234" spans="1:12" ht="12.75" customHeight="1">
      <c r="A234" s="8"/>
      <c r="B234" s="5"/>
      <c r="C234" s="38"/>
      <c r="D234" s="38" t="s">
        <v>425</v>
      </c>
      <c r="E234" s="7"/>
      <c r="F234" s="34" t="s">
        <v>224</v>
      </c>
      <c r="G234" s="46"/>
      <c r="H234" s="18">
        <v>2250</v>
      </c>
      <c r="I234" s="7"/>
      <c r="J234" s="18">
        <v>6000</v>
      </c>
      <c r="L234" s="18">
        <v>6000</v>
      </c>
    </row>
    <row r="235" spans="1:12" ht="12.75" customHeight="1">
      <c r="A235" s="8"/>
      <c r="B235" s="5"/>
      <c r="C235" s="38"/>
      <c r="D235" s="38" t="s">
        <v>426</v>
      </c>
      <c r="E235" s="7"/>
      <c r="F235" s="34" t="s">
        <v>225</v>
      </c>
      <c r="G235" s="46"/>
      <c r="H235" s="18">
        <v>2021</v>
      </c>
      <c r="I235" s="7"/>
      <c r="J235" s="18">
        <v>2000</v>
      </c>
      <c r="L235" s="18">
        <v>2000</v>
      </c>
    </row>
    <row r="236" spans="1:12" ht="12.75" customHeight="1">
      <c r="A236" s="8"/>
      <c r="B236" s="5"/>
      <c r="C236" s="38"/>
      <c r="D236" s="38" t="s">
        <v>427</v>
      </c>
      <c r="E236" s="7"/>
      <c r="F236" s="34" t="s">
        <v>226</v>
      </c>
      <c r="G236" s="46"/>
      <c r="H236" s="18">
        <v>24911.31</v>
      </c>
      <c r="I236" s="7"/>
      <c r="J236" s="18">
        <v>30000</v>
      </c>
      <c r="L236" s="18">
        <v>15000</v>
      </c>
    </row>
    <row r="237" spans="1:12" ht="12.75" customHeight="1">
      <c r="A237" s="8"/>
      <c r="B237" s="5"/>
      <c r="C237" s="38" t="s">
        <v>569</v>
      </c>
      <c r="D237" s="38"/>
      <c r="E237" s="7"/>
      <c r="F237" s="34" t="s">
        <v>570</v>
      </c>
      <c r="G237" s="46"/>
      <c r="H237" s="18">
        <v>0</v>
      </c>
      <c r="I237" s="7"/>
      <c r="J237" s="18">
        <v>0</v>
      </c>
      <c r="L237" s="18">
        <v>4000</v>
      </c>
    </row>
    <row r="238" spans="1:12" ht="12.75" customHeight="1">
      <c r="A238" s="8"/>
      <c r="B238" s="5"/>
      <c r="C238" s="3" t="s">
        <v>227</v>
      </c>
      <c r="D238" s="5"/>
      <c r="E238" s="3"/>
      <c r="F238" s="6" t="s">
        <v>228</v>
      </c>
      <c r="G238" s="9"/>
      <c r="H238" s="18">
        <v>111564</v>
      </c>
      <c r="I238" s="3"/>
      <c r="J238" s="18">
        <v>72000</v>
      </c>
      <c r="L238" s="18">
        <v>50000</v>
      </c>
    </row>
    <row r="239" spans="1:12" ht="12.75" customHeight="1">
      <c r="A239" s="8"/>
      <c r="B239" s="5"/>
      <c r="C239" s="3" t="s">
        <v>229</v>
      </c>
      <c r="D239" s="2"/>
      <c r="E239" s="3"/>
      <c r="F239" s="6" t="s">
        <v>563</v>
      </c>
      <c r="G239" s="9"/>
      <c r="H239" s="18">
        <v>24508.09</v>
      </c>
      <c r="I239" s="3"/>
      <c r="J239" s="18">
        <v>23000</v>
      </c>
      <c r="L239" s="18">
        <v>23000</v>
      </c>
    </row>
    <row r="240" spans="1:12" ht="12.75" customHeight="1">
      <c r="A240" s="8"/>
      <c r="B240" s="5"/>
      <c r="C240" s="3" t="s">
        <v>230</v>
      </c>
      <c r="D240" s="3"/>
      <c r="E240" s="3"/>
      <c r="F240" s="6" t="s">
        <v>231</v>
      </c>
      <c r="G240" s="9"/>
      <c r="H240" s="18">
        <v>32718.78</v>
      </c>
      <c r="I240" s="3"/>
      <c r="J240" s="18">
        <v>26000</v>
      </c>
      <c r="L240" s="18">
        <v>30000</v>
      </c>
    </row>
    <row r="241" spans="1:23" s="35" customFormat="1" ht="12.75" customHeight="1">
      <c r="A241" s="8"/>
      <c r="B241" s="5"/>
      <c r="C241" s="5" t="s">
        <v>232</v>
      </c>
      <c r="D241" s="3"/>
      <c r="E241" s="5"/>
      <c r="F241" s="6" t="s">
        <v>233</v>
      </c>
      <c r="G241" s="9"/>
      <c r="H241" s="18">
        <v>505.75</v>
      </c>
      <c r="I241" s="3"/>
      <c r="J241" s="18">
        <v>2000</v>
      </c>
      <c r="K241" s="20"/>
      <c r="L241" s="18">
        <v>2000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s="35" customFormat="1" ht="12.75" customHeight="1">
      <c r="A242" s="8"/>
      <c r="B242" s="5"/>
      <c r="C242" s="5" t="s">
        <v>457</v>
      </c>
      <c r="D242" s="3"/>
      <c r="E242" s="5"/>
      <c r="F242" s="6" t="s">
        <v>448</v>
      </c>
      <c r="G242" s="9"/>
      <c r="H242" s="18">
        <v>2500</v>
      </c>
      <c r="I242" s="3"/>
      <c r="J242" s="18">
        <v>2000</v>
      </c>
      <c r="K242" s="20"/>
      <c r="L242" s="18">
        <v>2000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s="35" customFormat="1" ht="12.75" customHeight="1">
      <c r="A243" s="8"/>
      <c r="B243" s="5"/>
      <c r="C243" s="5" t="s">
        <v>449</v>
      </c>
      <c r="D243" s="3"/>
      <c r="E243" s="5"/>
      <c r="F243" s="6" t="s">
        <v>450</v>
      </c>
      <c r="G243" s="9"/>
      <c r="H243" s="18">
        <v>2760.74</v>
      </c>
      <c r="I243" s="3"/>
      <c r="J243" s="18">
        <v>2000</v>
      </c>
      <c r="K243" s="20"/>
      <c r="L243" s="18">
        <v>2000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s="35" customFormat="1" ht="12.75" customHeight="1">
      <c r="A244" s="8"/>
      <c r="B244" s="5"/>
      <c r="C244" s="5" t="s">
        <v>234</v>
      </c>
      <c r="D244" s="5"/>
      <c r="E244" s="5"/>
      <c r="F244" s="6" t="s">
        <v>235</v>
      </c>
      <c r="G244" s="9"/>
      <c r="H244" s="18">
        <v>0</v>
      </c>
      <c r="I244" s="3"/>
      <c r="J244" s="18">
        <v>1000</v>
      </c>
      <c r="K244" s="20"/>
      <c r="L244" s="18">
        <v>1000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s="35" customFormat="1" ht="12.75" customHeight="1">
      <c r="A245" s="8"/>
      <c r="B245" s="5"/>
      <c r="C245" s="5" t="s">
        <v>236</v>
      </c>
      <c r="D245" s="5"/>
      <c r="E245" s="5"/>
      <c r="F245" s="6" t="s">
        <v>237</v>
      </c>
      <c r="G245" s="9"/>
      <c r="H245" s="18">
        <v>990.25</v>
      </c>
      <c r="I245" s="3"/>
      <c r="J245" s="18">
        <v>1000</v>
      </c>
      <c r="K245" s="20"/>
      <c r="L245" s="18">
        <v>1000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s="35" customFormat="1" ht="12.75" customHeight="1">
      <c r="A246" s="8"/>
      <c r="B246" s="5"/>
      <c r="C246" s="44" t="s">
        <v>238</v>
      </c>
      <c r="D246" s="5"/>
      <c r="E246" s="44"/>
      <c r="F246" s="21" t="s">
        <v>239</v>
      </c>
      <c r="G246" s="4"/>
      <c r="H246" s="18">
        <v>28543.81</v>
      </c>
      <c r="I246" s="3"/>
      <c r="J246" s="18">
        <v>23000</v>
      </c>
      <c r="K246" s="20"/>
      <c r="L246" s="18">
        <v>24000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s="35" customFormat="1" ht="12.75" customHeight="1">
      <c r="A247" s="8"/>
      <c r="B247" s="5"/>
      <c r="C247" s="5" t="s">
        <v>240</v>
      </c>
      <c r="D247" s="7"/>
      <c r="E247" s="5"/>
      <c r="F247" s="6" t="s">
        <v>241</v>
      </c>
      <c r="G247" s="9"/>
      <c r="H247" s="18">
        <v>64489.64</v>
      </c>
      <c r="I247" s="3"/>
      <c r="J247" s="18">
        <v>30000</v>
      </c>
      <c r="K247" s="20"/>
      <c r="L247" s="18">
        <v>30000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s="35" customFormat="1" ht="12.75" customHeight="1">
      <c r="A248" s="8"/>
      <c r="B248" s="5"/>
      <c r="C248" s="5" t="s">
        <v>242</v>
      </c>
      <c r="D248" s="5"/>
      <c r="E248" s="5"/>
      <c r="F248" s="6" t="s">
        <v>243</v>
      </c>
      <c r="G248" s="9"/>
      <c r="H248" s="18">
        <v>146970.01</v>
      </c>
      <c r="I248" s="3"/>
      <c r="J248" s="18">
        <v>120000</v>
      </c>
      <c r="K248" s="20"/>
      <c r="L248" s="18">
        <v>120000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s="35" customFormat="1" ht="12.75" customHeight="1">
      <c r="A249" s="8"/>
      <c r="B249" s="5"/>
      <c r="C249" s="5" t="s">
        <v>557</v>
      </c>
      <c r="D249" s="5"/>
      <c r="E249" s="5"/>
      <c r="F249" s="6" t="s">
        <v>549</v>
      </c>
      <c r="G249" s="9"/>
      <c r="H249" s="18">
        <v>0</v>
      </c>
      <c r="I249" s="3"/>
      <c r="J249" s="18">
        <v>0</v>
      </c>
      <c r="K249" s="20"/>
      <c r="L249" s="18">
        <v>5000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s="35" customFormat="1" ht="12.75" customHeight="1">
      <c r="A250" s="8"/>
      <c r="B250" s="5"/>
      <c r="C250" s="5" t="s">
        <v>244</v>
      </c>
      <c r="D250" s="5"/>
      <c r="E250" s="5"/>
      <c r="F250" s="6" t="s">
        <v>245</v>
      </c>
      <c r="G250" s="9"/>
      <c r="H250" s="18">
        <v>12523.05</v>
      </c>
      <c r="I250" s="3"/>
      <c r="J250" s="18">
        <v>12000</v>
      </c>
      <c r="K250" s="20"/>
      <c r="L250" s="18">
        <v>25000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2.75" customHeight="1">
      <c r="A251" s="8"/>
      <c r="C251" s="5" t="s">
        <v>552</v>
      </c>
      <c r="D251" s="5"/>
      <c r="E251" s="5"/>
      <c r="F251" s="6" t="s">
        <v>339</v>
      </c>
      <c r="G251" s="9"/>
      <c r="H251" s="18">
        <v>229030.29</v>
      </c>
      <c r="I251" s="3"/>
      <c r="J251" s="18">
        <v>250000</v>
      </c>
      <c r="L251" s="18">
        <v>250000</v>
      </c>
    </row>
    <row r="252" spans="1:23" ht="12.75" customHeight="1">
      <c r="A252" s="8"/>
      <c r="C252" s="5" t="s">
        <v>340</v>
      </c>
      <c r="D252" s="5"/>
      <c r="E252" s="5"/>
      <c r="F252" s="6" t="s">
        <v>341</v>
      </c>
      <c r="G252" s="9"/>
      <c r="H252" s="18">
        <v>134215.79999999999</v>
      </c>
      <c r="I252" s="3"/>
      <c r="J252" s="18">
        <v>125000</v>
      </c>
      <c r="L252" s="18">
        <v>135000</v>
      </c>
    </row>
    <row r="253" spans="1:23" s="35" customFormat="1" ht="12.75" customHeight="1">
      <c r="A253" s="8"/>
      <c r="B253" s="5"/>
      <c r="C253" s="5"/>
      <c r="D253" s="5" t="s">
        <v>246</v>
      </c>
      <c r="E253" s="5"/>
      <c r="F253" s="6"/>
      <c r="G253" s="5"/>
      <c r="H253" s="63">
        <f>SUM(H168:H252)</f>
        <v>7410032.5199999996</v>
      </c>
      <c r="I253" s="63"/>
      <c r="J253" s="63">
        <f>SUM(J168:J252)</f>
        <v>7276000</v>
      </c>
      <c r="K253" s="20"/>
      <c r="L253" s="63">
        <f>SUM(L168:L252)</f>
        <v>7072000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s="35" customFormat="1" ht="12.75" customHeight="1">
      <c r="A254" s="8" t="s">
        <v>247</v>
      </c>
      <c r="B254" s="5"/>
      <c r="C254" s="5"/>
      <c r="D254" s="10"/>
      <c r="E254" s="5"/>
      <c r="F254" s="2"/>
      <c r="G254" s="5"/>
      <c r="H254" s="19">
        <f>+H253+H164+H162+H134+H120+H111</f>
        <v>16800685.530000001</v>
      </c>
      <c r="I254" s="2"/>
      <c r="J254" s="19">
        <f>+J253+J164+J162+J134+J120+J111</f>
        <v>14800000</v>
      </c>
      <c r="K254" s="20"/>
      <c r="L254" s="19">
        <f>+L253+L164+L162+L134+L120+L111</f>
        <v>15400000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s="35" customFormat="1" ht="9" customHeight="1">
      <c r="A255" s="8"/>
      <c r="B255" s="5"/>
      <c r="C255" s="5"/>
      <c r="D255" s="5"/>
      <c r="E255" s="5"/>
      <c r="F255" s="6"/>
      <c r="G255" s="5"/>
      <c r="H255" s="2"/>
      <c r="I255" s="2"/>
      <c r="J255" s="2"/>
      <c r="K255" s="20"/>
      <c r="L255" s="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s="35" customFormat="1" ht="12.75" customHeight="1">
      <c r="A256" s="8" t="s">
        <v>248</v>
      </c>
      <c r="B256" s="5"/>
      <c r="C256" s="5"/>
      <c r="D256" s="5"/>
      <c r="E256" s="5"/>
      <c r="F256" s="6"/>
      <c r="G256" s="5"/>
      <c r="H256" s="3"/>
      <c r="I256" s="3"/>
      <c r="J256" s="18"/>
      <c r="K256" s="20"/>
      <c r="L256" s="18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s="35" customFormat="1" ht="12.75" customHeight="1">
      <c r="A257" s="8"/>
      <c r="B257" s="3" t="s">
        <v>249</v>
      </c>
      <c r="C257" s="3"/>
      <c r="D257" s="5"/>
      <c r="E257" s="3"/>
      <c r="F257" s="6" t="s">
        <v>250</v>
      </c>
      <c r="G257" s="9"/>
      <c r="H257" s="18">
        <v>297939.88</v>
      </c>
      <c r="I257" s="3"/>
      <c r="J257" s="18">
        <v>50000</v>
      </c>
      <c r="K257" s="20"/>
      <c r="L257" s="18">
        <v>50000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s="35" customFormat="1" ht="12.75" customHeight="1">
      <c r="A258" s="8"/>
      <c r="B258" s="3" t="s">
        <v>251</v>
      </c>
      <c r="C258" s="3"/>
      <c r="D258" s="3"/>
      <c r="E258" s="3"/>
      <c r="F258" s="6" t="s">
        <v>252</v>
      </c>
      <c r="G258" s="9"/>
      <c r="H258" s="18">
        <v>499432.96000000002</v>
      </c>
      <c r="I258" s="3"/>
      <c r="J258" s="18">
        <v>300000</v>
      </c>
      <c r="K258" s="20"/>
      <c r="L258" s="18">
        <v>300000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2.75" customHeight="1">
      <c r="A259" s="8"/>
      <c r="B259" s="3" t="s">
        <v>253</v>
      </c>
      <c r="C259" s="3"/>
      <c r="D259" s="3"/>
      <c r="E259" s="3"/>
      <c r="F259" s="6" t="s">
        <v>254</v>
      </c>
      <c r="G259" s="9"/>
      <c r="H259" s="18">
        <v>2626.88</v>
      </c>
      <c r="I259" s="3"/>
      <c r="J259" s="18">
        <v>2000</v>
      </c>
      <c r="L259" s="18">
        <v>2000</v>
      </c>
    </row>
    <row r="260" spans="1:23" ht="12.75" customHeight="1">
      <c r="A260" s="8"/>
      <c r="B260" s="5" t="s">
        <v>255</v>
      </c>
      <c r="C260" s="5"/>
      <c r="D260" s="3"/>
      <c r="E260" s="5"/>
      <c r="F260" s="6" t="s">
        <v>490</v>
      </c>
      <c r="G260" s="9"/>
      <c r="H260" s="18">
        <v>34600</v>
      </c>
      <c r="I260" s="3"/>
      <c r="J260" s="18">
        <v>256000</v>
      </c>
      <c r="L260" s="18">
        <v>256000</v>
      </c>
    </row>
    <row r="261" spans="1:23" ht="12.75" customHeight="1">
      <c r="A261" s="8"/>
      <c r="B261" s="5" t="s">
        <v>256</v>
      </c>
      <c r="C261" s="5"/>
      <c r="D261" s="5"/>
      <c r="E261" s="5"/>
      <c r="F261" s="6" t="s">
        <v>257</v>
      </c>
      <c r="G261" s="9"/>
      <c r="H261" s="18">
        <v>601778.86</v>
      </c>
      <c r="I261" s="3"/>
      <c r="J261" s="18">
        <v>750000</v>
      </c>
      <c r="L261" s="18">
        <v>675000</v>
      </c>
    </row>
    <row r="262" spans="1:23" ht="12.75" customHeight="1">
      <c r="A262" s="8"/>
      <c r="B262" s="5" t="s">
        <v>258</v>
      </c>
      <c r="C262" s="5"/>
      <c r="D262" s="5"/>
      <c r="E262" s="5"/>
      <c r="F262" s="6" t="s">
        <v>259</v>
      </c>
      <c r="G262" s="9"/>
      <c r="H262" s="18">
        <v>4338.32</v>
      </c>
      <c r="I262" s="3"/>
      <c r="J262" s="18">
        <v>5000</v>
      </c>
      <c r="L262" s="18">
        <v>5000</v>
      </c>
    </row>
    <row r="263" spans="1:23" ht="12.75" customHeight="1">
      <c r="A263" s="8"/>
      <c r="B263" s="5" t="s">
        <v>260</v>
      </c>
      <c r="C263" s="5"/>
      <c r="D263" s="5"/>
      <c r="E263" s="5"/>
      <c r="F263" s="6" t="s">
        <v>261</v>
      </c>
      <c r="G263" s="9"/>
      <c r="H263" s="18">
        <v>37920</v>
      </c>
      <c r="I263" s="3"/>
      <c r="J263" s="18">
        <v>31000</v>
      </c>
      <c r="L263" s="18">
        <v>37000</v>
      </c>
    </row>
    <row r="264" spans="1:23" ht="12.75" customHeight="1">
      <c r="A264" s="5"/>
      <c r="B264" s="3" t="s">
        <v>262</v>
      </c>
      <c r="C264" s="5"/>
      <c r="D264" s="5"/>
      <c r="E264" s="5"/>
      <c r="F264" s="6" t="s">
        <v>263</v>
      </c>
      <c r="G264" s="9"/>
      <c r="H264" s="18">
        <v>243228.96</v>
      </c>
      <c r="I264" s="3"/>
      <c r="J264" s="18">
        <v>119400</v>
      </c>
      <c r="L264" s="18">
        <v>119300</v>
      </c>
    </row>
    <row r="265" spans="1:23" ht="12.75" customHeight="1">
      <c r="A265" s="8" t="s">
        <v>588</v>
      </c>
      <c r="B265" s="3"/>
      <c r="C265" s="5"/>
      <c r="D265" s="5"/>
      <c r="E265" s="5"/>
      <c r="F265" s="6"/>
      <c r="G265" s="9"/>
      <c r="H265" s="18"/>
      <c r="I265" s="3"/>
      <c r="J265" s="18"/>
    </row>
    <row r="266" spans="1:23" ht="12.75" customHeight="1">
      <c r="A266" s="8"/>
      <c r="B266" s="5" t="s">
        <v>264</v>
      </c>
      <c r="C266" s="5"/>
      <c r="D266" s="5"/>
      <c r="E266" s="5"/>
      <c r="F266" s="6" t="s">
        <v>265</v>
      </c>
      <c r="G266" s="9"/>
      <c r="H266" s="18">
        <v>52733.26</v>
      </c>
      <c r="I266" s="3"/>
      <c r="J266" s="18">
        <v>74000</v>
      </c>
      <c r="L266" s="18">
        <v>74000</v>
      </c>
    </row>
    <row r="267" spans="1:23" ht="12.75" customHeight="1">
      <c r="A267" s="8"/>
      <c r="B267" s="3" t="s">
        <v>266</v>
      </c>
      <c r="C267" s="3"/>
      <c r="D267" s="5"/>
      <c r="E267" s="3"/>
      <c r="F267" s="6" t="s">
        <v>267</v>
      </c>
      <c r="G267" s="9"/>
      <c r="H267" s="18">
        <v>274523.94</v>
      </c>
      <c r="I267" s="3"/>
      <c r="J267" s="18">
        <v>283000</v>
      </c>
      <c r="L267" s="18">
        <v>270000</v>
      </c>
    </row>
    <row r="268" spans="1:23" ht="12.75" customHeight="1">
      <c r="A268" s="8"/>
      <c r="B268" s="5" t="s">
        <v>268</v>
      </c>
      <c r="C268" s="5"/>
      <c r="D268" s="3"/>
      <c r="E268" s="5"/>
      <c r="F268" s="6" t="s">
        <v>269</v>
      </c>
      <c r="G268" s="9"/>
      <c r="H268" s="18">
        <v>38821.449999999997</v>
      </c>
      <c r="I268" s="3"/>
      <c r="J268" s="18">
        <v>40000</v>
      </c>
      <c r="L268" s="18">
        <v>40000</v>
      </c>
    </row>
    <row r="269" spans="1:23" ht="12.75" customHeight="1">
      <c r="A269" s="5"/>
      <c r="B269" s="5" t="s">
        <v>270</v>
      </c>
      <c r="C269" s="5"/>
      <c r="D269" s="5"/>
      <c r="E269" s="5"/>
      <c r="F269" s="6" t="s">
        <v>271</v>
      </c>
      <c r="G269" s="9"/>
      <c r="H269" s="18">
        <v>139493.6</v>
      </c>
      <c r="I269" s="3"/>
      <c r="J269" s="18">
        <v>141000</v>
      </c>
      <c r="L269" s="18">
        <v>141000</v>
      </c>
    </row>
    <row r="270" spans="1:23" ht="12.75" customHeight="1">
      <c r="A270" s="5"/>
      <c r="B270" s="5" t="s">
        <v>517</v>
      </c>
      <c r="C270" s="5"/>
      <c r="D270" s="5"/>
      <c r="E270" s="5"/>
      <c r="F270" s="6" t="s">
        <v>516</v>
      </c>
      <c r="G270" s="9"/>
      <c r="H270" s="18">
        <v>15294</v>
      </c>
      <c r="I270" s="3"/>
      <c r="J270" s="18">
        <v>6000</v>
      </c>
      <c r="L270" s="18">
        <v>150000</v>
      </c>
    </row>
    <row r="271" spans="1:23" ht="12.75" customHeight="1">
      <c r="A271" s="5"/>
      <c r="B271" s="5" t="s">
        <v>559</v>
      </c>
      <c r="C271" s="5"/>
      <c r="D271" s="5"/>
      <c r="E271" s="5"/>
      <c r="F271" s="6" t="s">
        <v>538</v>
      </c>
      <c r="G271" s="9"/>
      <c r="H271" s="18">
        <v>0</v>
      </c>
      <c r="I271" s="3"/>
      <c r="J271" s="18">
        <v>0</v>
      </c>
      <c r="L271" s="18">
        <v>18000</v>
      </c>
    </row>
    <row r="272" spans="1:23" ht="12.75" customHeight="1">
      <c r="A272" s="5"/>
      <c r="B272" s="44" t="s">
        <v>575</v>
      </c>
      <c r="C272" s="44"/>
      <c r="D272" s="44"/>
      <c r="E272" s="44"/>
      <c r="F272" s="6" t="s">
        <v>579</v>
      </c>
      <c r="G272" s="4"/>
      <c r="H272" s="18">
        <v>0</v>
      </c>
      <c r="I272" s="3"/>
      <c r="J272" s="18">
        <v>0</v>
      </c>
      <c r="L272" s="18">
        <v>6000</v>
      </c>
    </row>
    <row r="273" spans="1:12" ht="12.75" customHeight="1">
      <c r="A273" s="8"/>
      <c r="B273" s="5" t="s">
        <v>438</v>
      </c>
      <c r="C273" s="5"/>
      <c r="D273" s="5"/>
      <c r="E273" s="5"/>
      <c r="F273" s="6" t="s">
        <v>437</v>
      </c>
      <c r="G273" s="9"/>
      <c r="H273" s="18">
        <v>398645</v>
      </c>
      <c r="I273" s="3"/>
      <c r="J273" s="18">
        <v>433000</v>
      </c>
      <c r="L273" s="18">
        <v>442000</v>
      </c>
    </row>
    <row r="274" spans="1:12" ht="12.75" customHeight="1">
      <c r="A274" s="8"/>
      <c r="B274" s="5" t="s">
        <v>488</v>
      </c>
      <c r="D274" s="5"/>
      <c r="E274" s="5"/>
      <c r="F274" s="6" t="s">
        <v>521</v>
      </c>
      <c r="G274" s="9"/>
      <c r="H274" s="18">
        <v>23194.44</v>
      </c>
      <c r="I274" s="3"/>
      <c r="J274" s="18">
        <v>23000</v>
      </c>
      <c r="L274" s="18">
        <v>23000</v>
      </c>
    </row>
    <row r="275" spans="1:12" ht="12.75" customHeight="1">
      <c r="A275" s="5"/>
      <c r="B275" s="5" t="s">
        <v>283</v>
      </c>
      <c r="C275" s="5"/>
      <c r="D275" s="5"/>
      <c r="E275" s="5"/>
      <c r="F275" s="6" t="s">
        <v>284</v>
      </c>
      <c r="G275" s="9"/>
      <c r="H275" s="18">
        <v>0</v>
      </c>
      <c r="I275" s="3"/>
      <c r="J275" s="18">
        <v>2000</v>
      </c>
      <c r="L275" s="18">
        <v>0</v>
      </c>
    </row>
    <row r="276" spans="1:12" ht="12.75" customHeight="1">
      <c r="A276" s="5"/>
      <c r="B276" s="5" t="s">
        <v>282</v>
      </c>
      <c r="C276" s="5"/>
      <c r="D276" s="5"/>
      <c r="E276" s="5"/>
      <c r="F276" s="6" t="s">
        <v>429</v>
      </c>
      <c r="G276" s="9"/>
      <c r="H276" s="18">
        <v>0</v>
      </c>
      <c r="I276" s="3"/>
      <c r="J276" s="18">
        <v>2000</v>
      </c>
      <c r="L276" s="18">
        <v>1000</v>
      </c>
    </row>
    <row r="277" spans="1:12" ht="12.75" customHeight="1">
      <c r="A277" s="5"/>
      <c r="B277" s="5" t="s">
        <v>567</v>
      </c>
      <c r="C277" s="5"/>
      <c r="D277" s="5"/>
      <c r="E277" s="5"/>
      <c r="F277" s="6" t="s">
        <v>568</v>
      </c>
      <c r="G277" s="9"/>
      <c r="H277" s="18">
        <v>0</v>
      </c>
      <c r="I277" s="3"/>
      <c r="J277" s="18">
        <v>0</v>
      </c>
      <c r="L277" s="18">
        <v>8000</v>
      </c>
    </row>
    <row r="278" spans="1:12" ht="12.75" customHeight="1">
      <c r="A278" s="5"/>
      <c r="B278" s="5" t="s">
        <v>566</v>
      </c>
      <c r="C278" s="5"/>
      <c r="D278" s="5"/>
      <c r="E278" s="5"/>
      <c r="F278" s="6" t="s">
        <v>544</v>
      </c>
      <c r="G278" s="9"/>
      <c r="H278" s="18">
        <v>0</v>
      </c>
      <c r="I278" s="3"/>
      <c r="J278" s="18">
        <v>0</v>
      </c>
      <c r="L278" s="18">
        <v>6000</v>
      </c>
    </row>
    <row r="279" spans="1:12" ht="12.75" customHeight="1">
      <c r="A279" s="8"/>
      <c r="B279" s="3" t="s">
        <v>285</v>
      </c>
      <c r="C279" s="5"/>
      <c r="D279" s="5"/>
      <c r="E279" s="3"/>
      <c r="F279" s="6" t="s">
        <v>286</v>
      </c>
      <c r="G279" s="9"/>
      <c r="H279" s="18">
        <v>16842.95</v>
      </c>
      <c r="I279" s="3"/>
      <c r="J279" s="18">
        <v>13000</v>
      </c>
      <c r="L279" s="18">
        <v>13000</v>
      </c>
    </row>
    <row r="280" spans="1:12" ht="12.75" customHeight="1">
      <c r="A280" s="8"/>
      <c r="B280" s="3" t="s">
        <v>585</v>
      </c>
      <c r="C280" s="5"/>
      <c r="D280" s="5"/>
      <c r="E280" s="3"/>
      <c r="F280" s="6" t="s">
        <v>545</v>
      </c>
      <c r="G280" s="9"/>
      <c r="H280" s="18">
        <v>4296.25</v>
      </c>
      <c r="I280" s="3"/>
      <c r="J280" s="18">
        <v>4000</v>
      </c>
      <c r="L280" s="18">
        <v>4000</v>
      </c>
    </row>
    <row r="281" spans="1:12" ht="12.75" customHeight="1">
      <c r="A281" s="8"/>
      <c r="B281" s="3" t="s">
        <v>564</v>
      </c>
      <c r="C281" s="5"/>
      <c r="D281" s="5"/>
      <c r="E281" s="3"/>
      <c r="F281" s="6" t="s">
        <v>565</v>
      </c>
      <c r="G281" s="9"/>
      <c r="H281" s="18">
        <v>5391.01</v>
      </c>
      <c r="I281" s="3"/>
      <c r="J281" s="18">
        <v>3000</v>
      </c>
      <c r="L281" s="18">
        <v>3000</v>
      </c>
    </row>
    <row r="282" spans="1:12" ht="12.75" customHeight="1">
      <c r="A282" s="5"/>
      <c r="B282" s="3" t="s">
        <v>452</v>
      </c>
      <c r="C282" s="5"/>
      <c r="D282" s="3"/>
      <c r="E282" s="3"/>
      <c r="F282" s="6" t="s">
        <v>451</v>
      </c>
      <c r="G282" s="9"/>
      <c r="H282" s="18">
        <v>226</v>
      </c>
      <c r="I282" s="3"/>
      <c r="J282" s="18">
        <v>1000</v>
      </c>
      <c r="L282" s="18">
        <v>1000</v>
      </c>
    </row>
    <row r="283" spans="1:12" ht="12.75" customHeight="1">
      <c r="A283" s="5"/>
      <c r="B283" s="3" t="s">
        <v>505</v>
      </c>
      <c r="C283" s="5"/>
      <c r="D283" s="3"/>
      <c r="E283" s="3"/>
      <c r="F283" s="6" t="s">
        <v>504</v>
      </c>
      <c r="G283" s="9"/>
      <c r="H283" s="18">
        <v>20880.57</v>
      </c>
      <c r="I283" s="3"/>
      <c r="J283" s="18">
        <v>18000</v>
      </c>
      <c r="L283" s="18">
        <v>23000</v>
      </c>
    </row>
    <row r="284" spans="1:12" s="36" customFormat="1" ht="12.75" customHeight="1">
      <c r="A284" s="8"/>
      <c r="B284" s="3" t="s">
        <v>287</v>
      </c>
      <c r="C284" s="5"/>
      <c r="D284" s="3"/>
      <c r="E284" s="3"/>
      <c r="F284" s="21" t="s">
        <v>288</v>
      </c>
      <c r="G284" s="9"/>
      <c r="H284" s="18">
        <v>2661.67</v>
      </c>
      <c r="I284" s="3"/>
      <c r="J284" s="18">
        <v>2000</v>
      </c>
      <c r="K284" s="20"/>
      <c r="L284" s="18">
        <v>2000</v>
      </c>
    </row>
    <row r="285" spans="1:12" s="36" customFormat="1" ht="12.75" customHeight="1">
      <c r="A285" s="8"/>
      <c r="B285" s="3" t="s">
        <v>553</v>
      </c>
      <c r="C285" s="5"/>
      <c r="D285" s="3"/>
      <c r="E285" s="3"/>
      <c r="F285" s="21" t="s">
        <v>546</v>
      </c>
      <c r="G285" s="9"/>
      <c r="H285" s="18">
        <v>454</v>
      </c>
      <c r="I285" s="3"/>
      <c r="J285" s="18">
        <v>0</v>
      </c>
      <c r="K285" s="20"/>
      <c r="L285" s="18">
        <v>2000</v>
      </c>
    </row>
    <row r="286" spans="1:12" s="36" customFormat="1" ht="12.75" customHeight="1">
      <c r="A286" s="8"/>
      <c r="B286" s="3" t="s">
        <v>554</v>
      </c>
      <c r="C286" s="5"/>
      <c r="D286" s="3"/>
      <c r="E286" s="3"/>
      <c r="F286" s="21" t="s">
        <v>547</v>
      </c>
      <c r="G286" s="9"/>
      <c r="H286" s="18">
        <v>200</v>
      </c>
      <c r="I286" s="3"/>
      <c r="J286" s="18">
        <v>0</v>
      </c>
      <c r="K286" s="20"/>
      <c r="L286" s="18">
        <v>1000</v>
      </c>
    </row>
    <row r="287" spans="1:12" s="36" customFormat="1" ht="12.75" customHeight="1">
      <c r="A287" s="8"/>
      <c r="B287" s="44" t="s">
        <v>289</v>
      </c>
      <c r="C287" s="44"/>
      <c r="D287" s="3"/>
      <c r="E287" s="44"/>
      <c r="F287" s="21" t="s">
        <v>555</v>
      </c>
      <c r="G287" s="4"/>
      <c r="H287" s="18">
        <v>3515.24</v>
      </c>
      <c r="I287" s="3"/>
      <c r="J287" s="18">
        <v>10000</v>
      </c>
      <c r="K287" s="20"/>
      <c r="L287" s="18">
        <v>2000</v>
      </c>
    </row>
    <row r="288" spans="1:12" s="36" customFormat="1" ht="12.75" customHeight="1">
      <c r="A288" s="8"/>
      <c r="B288" s="44" t="s">
        <v>290</v>
      </c>
      <c r="C288" s="44"/>
      <c r="D288" s="44"/>
      <c r="E288" s="44"/>
      <c r="F288" s="21" t="s">
        <v>556</v>
      </c>
      <c r="G288" s="4"/>
      <c r="H288" s="18">
        <v>27631.78</v>
      </c>
      <c r="I288" s="3"/>
      <c r="J288" s="18">
        <v>20000</v>
      </c>
      <c r="K288" s="20"/>
      <c r="L288" s="18">
        <v>20000</v>
      </c>
    </row>
    <row r="289" spans="1:12" ht="12.75" customHeight="1">
      <c r="A289" s="8"/>
      <c r="B289" s="44" t="s">
        <v>489</v>
      </c>
      <c r="C289" s="44"/>
      <c r="D289" s="44"/>
      <c r="E289" s="44"/>
      <c r="F289" s="21" t="s">
        <v>508</v>
      </c>
      <c r="G289" s="4"/>
      <c r="H289" s="18">
        <v>89363.37</v>
      </c>
      <c r="I289" s="3"/>
      <c r="J289" s="18">
        <v>100000</v>
      </c>
      <c r="L289" s="18">
        <v>20000</v>
      </c>
    </row>
    <row r="290" spans="1:12" ht="12.75" customHeight="1">
      <c r="A290" s="5"/>
      <c r="B290" s="44" t="s">
        <v>510</v>
      </c>
      <c r="C290" s="44"/>
      <c r="D290" s="44"/>
      <c r="E290" s="44"/>
      <c r="F290" s="21" t="s">
        <v>509</v>
      </c>
      <c r="G290" s="4"/>
      <c r="H290" s="18">
        <v>352</v>
      </c>
      <c r="I290" s="3"/>
      <c r="J290" s="18">
        <v>5000</v>
      </c>
      <c r="L290" s="18">
        <v>5000</v>
      </c>
    </row>
    <row r="291" spans="1:12" ht="12.75" customHeight="1">
      <c r="A291" s="5"/>
      <c r="B291" s="44" t="s">
        <v>531</v>
      </c>
      <c r="C291" s="44"/>
      <c r="D291" s="44"/>
      <c r="E291" s="44"/>
      <c r="F291" s="21" t="s">
        <v>511</v>
      </c>
      <c r="G291" s="4"/>
      <c r="H291" s="18">
        <v>0</v>
      </c>
      <c r="I291" s="3"/>
      <c r="J291" s="18">
        <v>2000</v>
      </c>
      <c r="L291" s="18">
        <v>3000</v>
      </c>
    </row>
    <row r="292" spans="1:12" ht="12.75" customHeight="1">
      <c r="A292" s="5"/>
      <c r="B292" s="44" t="s">
        <v>507</v>
      </c>
      <c r="C292" s="44"/>
      <c r="D292" s="44"/>
      <c r="E292" s="44"/>
      <c r="F292" s="6" t="s">
        <v>506</v>
      </c>
      <c r="G292" s="4"/>
      <c r="H292" s="18">
        <v>2577.08</v>
      </c>
      <c r="I292" s="3"/>
      <c r="J292" s="18">
        <v>5000</v>
      </c>
      <c r="L292" s="18">
        <v>5000</v>
      </c>
    </row>
    <row r="293" spans="1:12" ht="12.75" customHeight="1">
      <c r="A293" s="8"/>
      <c r="B293" s="5" t="s">
        <v>291</v>
      </c>
      <c r="C293" s="5"/>
      <c r="D293" s="44"/>
      <c r="E293" s="5"/>
      <c r="F293" s="6" t="s">
        <v>292</v>
      </c>
      <c r="G293" s="9"/>
      <c r="H293" s="18">
        <v>1970.43</v>
      </c>
      <c r="I293" s="3"/>
      <c r="J293" s="18">
        <v>1000</v>
      </c>
      <c r="L293" s="18">
        <v>1000</v>
      </c>
    </row>
    <row r="294" spans="1:12" ht="12.75" customHeight="1">
      <c r="A294" s="8"/>
      <c r="B294" s="3" t="s">
        <v>293</v>
      </c>
      <c r="C294" s="3"/>
      <c r="D294" s="5"/>
      <c r="E294" s="3"/>
      <c r="F294" s="6" t="s">
        <v>294</v>
      </c>
      <c r="G294" s="9"/>
      <c r="H294" s="18">
        <v>1008345.36</v>
      </c>
      <c r="I294" s="3"/>
      <c r="J294" s="18">
        <v>1000000</v>
      </c>
      <c r="L294" s="18">
        <v>1050000</v>
      </c>
    </row>
    <row r="295" spans="1:12" ht="12.75" customHeight="1">
      <c r="A295" s="8"/>
      <c r="B295" s="3" t="s">
        <v>295</v>
      </c>
      <c r="C295" s="3"/>
      <c r="D295" s="3"/>
      <c r="E295" s="3"/>
      <c r="F295" s="6" t="s">
        <v>296</v>
      </c>
      <c r="G295" s="9"/>
      <c r="H295" s="18">
        <v>324409.98</v>
      </c>
      <c r="I295" s="3"/>
      <c r="J295" s="18">
        <v>300000</v>
      </c>
      <c r="L295" s="18">
        <v>300000</v>
      </c>
    </row>
    <row r="296" spans="1:12" ht="12.75" customHeight="1">
      <c r="A296" s="8"/>
      <c r="B296" s="3" t="s">
        <v>297</v>
      </c>
      <c r="C296" s="3"/>
      <c r="D296" s="3"/>
      <c r="E296" s="3"/>
      <c r="F296" s="6" t="s">
        <v>298</v>
      </c>
      <c r="G296" s="9"/>
      <c r="H296" s="18">
        <v>106507.17</v>
      </c>
      <c r="I296" s="3"/>
      <c r="J296" s="18">
        <v>108000</v>
      </c>
      <c r="L296" s="18">
        <v>98000</v>
      </c>
    </row>
    <row r="297" spans="1:12" ht="12.75" customHeight="1">
      <c r="A297" s="8"/>
      <c r="B297" s="3" t="s">
        <v>299</v>
      </c>
      <c r="C297" s="3"/>
      <c r="D297" s="3"/>
      <c r="E297" s="3"/>
      <c r="F297" s="6" t="s">
        <v>300</v>
      </c>
      <c r="G297" s="9"/>
      <c r="H297" s="18">
        <v>64430.5</v>
      </c>
      <c r="I297" s="3"/>
      <c r="J297" s="18">
        <v>50000</v>
      </c>
      <c r="L297" s="18">
        <v>60000</v>
      </c>
    </row>
    <row r="298" spans="1:12" ht="12.75" customHeight="1">
      <c r="A298" s="8"/>
      <c r="B298" s="3" t="s">
        <v>301</v>
      </c>
      <c r="C298" s="3"/>
      <c r="D298" s="3"/>
      <c r="E298" s="3"/>
      <c r="F298" s="6" t="s">
        <v>302</v>
      </c>
      <c r="G298" s="9"/>
      <c r="H298" s="18">
        <v>6829</v>
      </c>
      <c r="I298" s="3"/>
      <c r="J298" s="18">
        <v>6000</v>
      </c>
      <c r="L298" s="18">
        <v>8000</v>
      </c>
    </row>
    <row r="299" spans="1:12" s="36" customFormat="1" ht="12.75" customHeight="1">
      <c r="A299" s="8"/>
      <c r="B299" s="3" t="s">
        <v>303</v>
      </c>
      <c r="C299" s="3"/>
      <c r="D299" s="3"/>
      <c r="E299" s="3"/>
      <c r="F299" s="6" t="s">
        <v>304</v>
      </c>
      <c r="G299" s="9"/>
      <c r="H299" s="18">
        <v>18737.849999999999</v>
      </c>
      <c r="I299" s="3"/>
      <c r="J299" s="18">
        <v>14000</v>
      </c>
      <c r="K299" s="20"/>
      <c r="L299" s="18">
        <v>14000</v>
      </c>
    </row>
    <row r="300" spans="1:12" s="36" customFormat="1" ht="12.75" customHeight="1">
      <c r="A300" s="8"/>
      <c r="B300" s="3" t="s">
        <v>501</v>
      </c>
      <c r="C300" s="3"/>
      <c r="D300" s="3"/>
      <c r="E300" s="3"/>
      <c r="F300" s="6" t="s">
        <v>500</v>
      </c>
      <c r="G300" s="9"/>
      <c r="H300" s="18">
        <v>14313.44</v>
      </c>
      <c r="I300" s="3"/>
      <c r="J300" s="18">
        <v>12000</v>
      </c>
      <c r="K300" s="20"/>
      <c r="L300" s="18">
        <v>25000</v>
      </c>
    </row>
    <row r="301" spans="1:12" s="36" customFormat="1" ht="12.75" customHeight="1">
      <c r="A301" s="8"/>
      <c r="B301" s="3" t="s">
        <v>558</v>
      </c>
      <c r="C301" s="3"/>
      <c r="D301" s="3"/>
      <c r="E301" s="3"/>
      <c r="F301" s="6" t="s">
        <v>548</v>
      </c>
      <c r="G301" s="9"/>
      <c r="H301" s="18">
        <v>2520</v>
      </c>
      <c r="I301" s="3"/>
      <c r="J301" s="18">
        <v>0</v>
      </c>
      <c r="K301" s="20"/>
      <c r="L301" s="18">
        <v>5000</v>
      </c>
    </row>
    <row r="302" spans="1:12" ht="12.75" customHeight="1">
      <c r="A302" s="5"/>
      <c r="B302" s="5" t="s">
        <v>305</v>
      </c>
      <c r="C302" s="5"/>
      <c r="D302" s="3"/>
      <c r="E302" s="5"/>
      <c r="F302" s="6" t="s">
        <v>306</v>
      </c>
      <c r="G302" s="9"/>
      <c r="H302" s="18">
        <v>16470.73</v>
      </c>
      <c r="I302" s="3"/>
      <c r="J302" s="18">
        <v>25000</v>
      </c>
      <c r="L302" s="18">
        <v>25000</v>
      </c>
    </row>
    <row r="303" spans="1:12" s="36" customFormat="1" ht="12.75" customHeight="1">
      <c r="A303" s="8"/>
      <c r="B303" s="5" t="s">
        <v>307</v>
      </c>
      <c r="C303" s="5"/>
      <c r="D303" s="5"/>
      <c r="E303" s="5"/>
      <c r="F303" s="6" t="s">
        <v>308</v>
      </c>
      <c r="G303" s="9"/>
      <c r="H303" s="18">
        <v>44383.77</v>
      </c>
      <c r="I303" s="3"/>
      <c r="J303" s="18">
        <v>20000</v>
      </c>
      <c r="K303" s="20"/>
      <c r="L303" s="18">
        <v>30000</v>
      </c>
    </row>
    <row r="304" spans="1:12" ht="12.75" customHeight="1">
      <c r="A304" s="8"/>
      <c r="B304" s="5" t="s">
        <v>455</v>
      </c>
      <c r="C304" s="5"/>
      <c r="D304" s="5"/>
      <c r="E304" s="5"/>
      <c r="F304" s="6" t="s">
        <v>499</v>
      </c>
      <c r="G304" s="9"/>
      <c r="H304" s="18">
        <v>7191.22</v>
      </c>
      <c r="I304" s="3"/>
      <c r="J304" s="18">
        <v>2000</v>
      </c>
      <c r="L304" s="18">
        <v>2000</v>
      </c>
    </row>
    <row r="305" spans="1:13" ht="12.75" customHeight="1">
      <c r="A305" s="8"/>
      <c r="B305" s="5" t="s">
        <v>502</v>
      </c>
      <c r="C305" s="5"/>
      <c r="D305" s="5"/>
      <c r="E305" s="5"/>
      <c r="F305" s="6" t="s">
        <v>503</v>
      </c>
      <c r="G305" s="9"/>
      <c r="H305" s="18">
        <v>1962.5</v>
      </c>
      <c r="I305" s="3"/>
      <c r="J305" s="18">
        <v>3000</v>
      </c>
      <c r="L305" s="18">
        <v>5000</v>
      </c>
    </row>
    <row r="306" spans="1:13" ht="12.75" customHeight="1">
      <c r="A306" s="8"/>
      <c r="B306" s="5" t="s">
        <v>331</v>
      </c>
      <c r="C306" s="5"/>
      <c r="D306" s="5"/>
      <c r="E306" s="5"/>
      <c r="F306" s="6" t="s">
        <v>332</v>
      </c>
      <c r="G306" s="9"/>
      <c r="H306" s="18">
        <v>1808.03</v>
      </c>
      <c r="I306" s="3"/>
      <c r="J306" s="18">
        <v>1000</v>
      </c>
      <c r="L306" s="18">
        <v>1000</v>
      </c>
    </row>
    <row r="307" spans="1:13" ht="12.75" customHeight="1">
      <c r="A307" s="8"/>
      <c r="B307" s="5" t="s">
        <v>333</v>
      </c>
      <c r="C307" s="5"/>
      <c r="D307" s="5"/>
      <c r="E307" s="5"/>
      <c r="F307" s="6" t="s">
        <v>334</v>
      </c>
      <c r="G307" s="9"/>
      <c r="H307" s="18">
        <v>2960</v>
      </c>
      <c r="I307" s="3"/>
      <c r="J307" s="18">
        <v>3000</v>
      </c>
      <c r="L307" s="18">
        <v>3000</v>
      </c>
    </row>
    <row r="308" spans="1:13" ht="12.75" customHeight="1">
      <c r="A308" s="8"/>
      <c r="B308" s="5" t="s">
        <v>335</v>
      </c>
      <c r="C308" s="5"/>
      <c r="D308" s="5"/>
      <c r="E308" s="5"/>
      <c r="F308" s="6" t="s">
        <v>336</v>
      </c>
      <c r="G308" s="9"/>
      <c r="H308" s="18">
        <v>9999.9599999999991</v>
      </c>
      <c r="I308" s="3"/>
      <c r="J308" s="18">
        <v>10000</v>
      </c>
      <c r="L308" s="18">
        <v>10000</v>
      </c>
    </row>
    <row r="309" spans="1:13" ht="12.75" customHeight="1">
      <c r="A309" s="8"/>
      <c r="B309" s="5" t="s">
        <v>337</v>
      </c>
      <c r="C309" s="5"/>
      <c r="D309" s="5"/>
      <c r="E309" s="5"/>
      <c r="F309" s="6" t="s">
        <v>338</v>
      </c>
      <c r="G309" s="9"/>
      <c r="H309" s="18">
        <v>16905.22</v>
      </c>
      <c r="I309" s="3"/>
      <c r="J309" s="18">
        <v>18000</v>
      </c>
      <c r="L309" s="18">
        <v>19000</v>
      </c>
    </row>
    <row r="310" spans="1:13" ht="12.75" customHeight="1">
      <c r="A310" s="8" t="s">
        <v>342</v>
      </c>
      <c r="B310" s="8"/>
      <c r="C310" s="8"/>
      <c r="D310" s="5"/>
      <c r="E310" s="8"/>
      <c r="F310" s="22"/>
      <c r="G310" s="8"/>
      <c r="H310" s="19">
        <f>SUM(H257:H309)</f>
        <v>4488708.63</v>
      </c>
      <c r="I310" s="2"/>
      <c r="J310" s="19">
        <f>SUM(J257:J309)</f>
        <v>4273400</v>
      </c>
      <c r="L310" s="19">
        <f>SUM(L257:L309)</f>
        <v>4383300</v>
      </c>
    </row>
    <row r="311" spans="1:13" ht="9" customHeight="1">
      <c r="B311" s="8"/>
      <c r="C311" s="8"/>
      <c r="D311" s="8"/>
      <c r="E311" s="8"/>
      <c r="F311" s="6"/>
      <c r="G311" s="8"/>
      <c r="H311" s="2"/>
      <c r="I311" s="2"/>
      <c r="J311" s="2"/>
      <c r="L311" s="2"/>
    </row>
    <row r="312" spans="1:13" ht="12.75" customHeight="1">
      <c r="A312" s="8" t="s">
        <v>343</v>
      </c>
      <c r="B312" s="8"/>
      <c r="C312" s="8"/>
      <c r="D312" s="8"/>
      <c r="E312" s="8"/>
      <c r="F312" s="6" t="s">
        <v>344</v>
      </c>
      <c r="G312" s="8"/>
      <c r="H312" s="18">
        <v>0</v>
      </c>
      <c r="I312" s="2"/>
      <c r="J312" s="18">
        <v>15621000</v>
      </c>
      <c r="L312" s="18">
        <f>19091000+407000</f>
        <v>19498000</v>
      </c>
    </row>
    <row r="313" spans="1:13" ht="9" customHeight="1">
      <c r="A313" s="8"/>
      <c r="B313" s="8"/>
      <c r="C313" s="8"/>
      <c r="D313" s="8"/>
      <c r="E313" s="8"/>
      <c r="F313" s="6"/>
      <c r="G313" s="8"/>
      <c r="H313" s="3"/>
      <c r="I313" s="2"/>
      <c r="J313" s="18"/>
    </row>
    <row r="314" spans="1:13" ht="12.75" customHeight="1">
      <c r="A314" s="8" t="s">
        <v>345</v>
      </c>
      <c r="B314" s="5"/>
      <c r="C314" s="5"/>
      <c r="D314" s="8"/>
      <c r="E314" s="5"/>
      <c r="F314" s="6"/>
      <c r="G314" s="5"/>
      <c r="H314" s="3"/>
      <c r="I314" s="3"/>
      <c r="J314" s="18"/>
    </row>
    <row r="315" spans="1:13" ht="12.75" customHeight="1">
      <c r="A315" s="8"/>
      <c r="B315" s="5" t="s">
        <v>346</v>
      </c>
      <c r="C315" s="5"/>
      <c r="D315" s="5"/>
      <c r="E315" s="5"/>
      <c r="F315" s="6" t="s">
        <v>347</v>
      </c>
      <c r="G315" s="9"/>
      <c r="H315" s="18">
        <v>0</v>
      </c>
      <c r="I315" s="3"/>
      <c r="J315" s="45">
        <v>22000</v>
      </c>
      <c r="L315" s="45">
        <v>3000</v>
      </c>
    </row>
    <row r="316" spans="1:13" ht="9" customHeight="1">
      <c r="A316" s="8"/>
      <c r="B316" s="5"/>
      <c r="C316" s="5"/>
      <c r="D316" s="5"/>
      <c r="E316" s="5"/>
      <c r="F316" s="22"/>
      <c r="G316" s="9"/>
      <c r="H316" s="3"/>
      <c r="I316" s="3"/>
      <c r="J316" s="45"/>
      <c r="L316" s="45"/>
    </row>
    <row r="317" spans="1:13" ht="12.75" customHeight="1">
      <c r="A317" s="8" t="s">
        <v>348</v>
      </c>
      <c r="B317" s="8"/>
      <c r="C317" s="8"/>
      <c r="D317" s="5"/>
      <c r="E317" s="8"/>
      <c r="F317" s="22"/>
      <c r="G317" s="8"/>
      <c r="H317" s="2">
        <f>+H315+H312+H310+H254+H104+H85+H80+H53+H48</f>
        <v>301297376.05999994</v>
      </c>
      <c r="I317" s="2"/>
      <c r="J317" s="2">
        <f>+J315+J312+J310+J254+J104+J85+J80+J53+J48</f>
        <v>330428300</v>
      </c>
      <c r="L317" s="2">
        <f>+L315+L312+L310+L254+L104+L85+L80+L53+L48</f>
        <v>358685000</v>
      </c>
      <c r="M317" s="20"/>
    </row>
    <row r="318" spans="1:13" ht="12.75" customHeight="1">
      <c r="A318" s="8" t="s">
        <v>349</v>
      </c>
      <c r="B318" s="8"/>
      <c r="C318" s="8"/>
      <c r="D318" s="8"/>
      <c r="E318" s="8"/>
      <c r="F318" s="6"/>
      <c r="G318" s="5"/>
      <c r="H318" s="3"/>
      <c r="I318" s="3"/>
      <c r="J318" s="18"/>
    </row>
    <row r="319" spans="1:13" ht="9" customHeight="1">
      <c r="A319" s="8"/>
      <c r="B319" s="8"/>
      <c r="C319" s="8"/>
      <c r="D319" s="8"/>
      <c r="E319" s="8"/>
      <c r="F319" s="6"/>
      <c r="G319" s="5"/>
      <c r="H319" s="3"/>
      <c r="I319" s="3"/>
      <c r="J319" s="18"/>
    </row>
    <row r="320" spans="1:13" ht="12.75" customHeight="1">
      <c r="A320" s="8" t="s">
        <v>350</v>
      </c>
      <c r="B320" s="5"/>
      <c r="C320" s="5"/>
      <c r="D320" s="8"/>
      <c r="E320" s="5"/>
      <c r="F320" s="6"/>
      <c r="G320" s="5"/>
      <c r="H320" s="3"/>
      <c r="I320" s="3"/>
      <c r="J320" s="18"/>
    </row>
    <row r="321" spans="1:12" ht="12.75" customHeight="1">
      <c r="A321" s="8"/>
      <c r="B321" s="3" t="s">
        <v>351</v>
      </c>
      <c r="C321" s="2"/>
      <c r="D321" s="5"/>
      <c r="E321" s="2"/>
      <c r="F321" s="6" t="s">
        <v>352</v>
      </c>
      <c r="G321" s="13"/>
      <c r="H321" s="18">
        <v>1634340.37</v>
      </c>
      <c r="I321" s="11"/>
      <c r="J321" s="18">
        <v>1300000</v>
      </c>
      <c r="L321" s="18">
        <v>1400000</v>
      </c>
    </row>
    <row r="322" spans="1:12" ht="12.75" customHeight="1">
      <c r="A322" s="8"/>
      <c r="B322" s="3" t="s">
        <v>532</v>
      </c>
      <c r="C322" s="3"/>
      <c r="D322" s="2"/>
      <c r="E322" s="3"/>
      <c r="F322" s="6" t="s">
        <v>497</v>
      </c>
      <c r="G322" s="9"/>
      <c r="H322" s="18">
        <v>400000</v>
      </c>
      <c r="I322" s="12"/>
      <c r="J322" s="18">
        <v>400000</v>
      </c>
      <c r="L322" s="18">
        <v>400000</v>
      </c>
    </row>
    <row r="323" spans="1:12" ht="12.75" customHeight="1">
      <c r="A323" s="8" t="s">
        <v>498</v>
      </c>
      <c r="B323" s="3"/>
      <c r="C323" s="3"/>
      <c r="D323" s="2"/>
      <c r="E323" s="3"/>
      <c r="F323" s="6"/>
      <c r="G323" s="9"/>
      <c r="H323" s="1">
        <f>SUM(H321:H322)</f>
        <v>2034340.37</v>
      </c>
      <c r="I323" s="11"/>
      <c r="J323" s="1">
        <f t="shared" ref="J323" si="0">SUM(J321:J322)</f>
        <v>1700000</v>
      </c>
      <c r="K323" s="1"/>
      <c r="L323" s="1">
        <f t="shared" ref="L323" si="1">SUM(L321:L322)</f>
        <v>1800000</v>
      </c>
    </row>
    <row r="324" spans="1:12" ht="9" customHeight="1">
      <c r="A324" s="8"/>
      <c r="B324" s="3"/>
      <c r="C324" s="3"/>
      <c r="D324" s="2"/>
      <c r="E324" s="3"/>
      <c r="F324" s="6"/>
      <c r="G324" s="9"/>
      <c r="H324" s="7"/>
      <c r="I324" s="12"/>
      <c r="J324" s="18"/>
    </row>
    <row r="325" spans="1:12" ht="12.75" customHeight="1">
      <c r="A325" s="8" t="s">
        <v>353</v>
      </c>
      <c r="B325" s="5"/>
      <c r="C325" s="5"/>
      <c r="D325" s="3"/>
      <c r="E325" s="5"/>
      <c r="F325" s="6"/>
      <c r="G325" s="5"/>
      <c r="H325" s="3"/>
      <c r="I325" s="3"/>
      <c r="J325" s="18"/>
    </row>
    <row r="326" spans="1:12" ht="12.75" customHeight="1">
      <c r="A326" s="8"/>
      <c r="B326" s="8" t="s">
        <v>354</v>
      </c>
      <c r="C326" s="8"/>
      <c r="D326" s="5"/>
      <c r="E326" s="8"/>
      <c r="F326" s="6" t="s">
        <v>355</v>
      </c>
      <c r="G326" s="13"/>
      <c r="H326" s="52">
        <v>7664549.6200000001</v>
      </c>
      <c r="I326" s="2"/>
      <c r="J326" s="52">
        <f>7907000+1179162+38</f>
        <v>9086200</v>
      </c>
      <c r="K326" s="64"/>
      <c r="L326" s="52">
        <v>8840000</v>
      </c>
    </row>
    <row r="327" spans="1:12" ht="9" customHeight="1">
      <c r="A327" s="8"/>
      <c r="B327" s="8"/>
      <c r="C327" s="8"/>
      <c r="D327" s="8"/>
      <c r="E327" s="8"/>
      <c r="F327" s="6"/>
      <c r="G327" s="8"/>
      <c r="H327" s="2"/>
      <c r="I327" s="2"/>
      <c r="J327" s="19"/>
      <c r="L327" s="19"/>
    </row>
    <row r="328" spans="1:12" ht="12.75" customHeight="1">
      <c r="A328" s="8" t="s">
        <v>356</v>
      </c>
      <c r="B328" s="5"/>
      <c r="C328" s="5"/>
      <c r="D328" s="8"/>
      <c r="E328" s="5"/>
      <c r="G328" s="5"/>
      <c r="H328" s="3"/>
      <c r="I328" s="3"/>
      <c r="J328" s="18"/>
    </row>
    <row r="329" spans="1:12" ht="12.75" customHeight="1">
      <c r="A329" s="8"/>
      <c r="B329" s="5" t="s">
        <v>357</v>
      </c>
      <c r="C329" s="5"/>
      <c r="D329" s="5"/>
      <c r="E329" s="5"/>
      <c r="F329" s="6" t="s">
        <v>358</v>
      </c>
      <c r="G329" s="9"/>
      <c r="H329" s="18">
        <v>1745485.61</v>
      </c>
      <c r="I329" s="3"/>
      <c r="J329" s="18">
        <v>1822000</v>
      </c>
      <c r="L329" s="18">
        <v>1865000</v>
      </c>
    </row>
    <row r="330" spans="1:12" ht="12.75" customHeight="1">
      <c r="A330" s="8"/>
      <c r="B330" s="5" t="s">
        <v>359</v>
      </c>
      <c r="C330" s="5"/>
      <c r="D330" s="5"/>
      <c r="E330" s="5"/>
      <c r="F330" s="6"/>
      <c r="G330" s="5"/>
      <c r="H330" s="3"/>
      <c r="I330" s="3"/>
      <c r="J330" s="18"/>
    </row>
    <row r="331" spans="1:12" ht="12.75" customHeight="1">
      <c r="A331" s="8"/>
      <c r="B331" s="5"/>
      <c r="C331" s="5" t="s">
        <v>360</v>
      </c>
      <c r="D331" s="5"/>
      <c r="E331" s="5"/>
      <c r="F331" s="6" t="s">
        <v>361</v>
      </c>
      <c r="G331" s="9"/>
      <c r="H331" s="18">
        <v>18887.96</v>
      </c>
      <c r="I331" s="3"/>
      <c r="J331" s="18">
        <v>20000</v>
      </c>
      <c r="L331" s="18">
        <v>20000</v>
      </c>
    </row>
    <row r="332" spans="1:12" ht="12.75" customHeight="1">
      <c r="A332" s="8"/>
      <c r="B332" s="5"/>
      <c r="C332" s="5" t="s">
        <v>362</v>
      </c>
      <c r="D332" s="5"/>
      <c r="E332" s="5"/>
      <c r="F332" s="6" t="s">
        <v>363</v>
      </c>
      <c r="G332" s="9"/>
      <c r="H332" s="18">
        <v>6333.55</v>
      </c>
      <c r="I332" s="3"/>
      <c r="J332" s="18">
        <v>9000</v>
      </c>
      <c r="L332" s="18">
        <v>6000</v>
      </c>
    </row>
    <row r="333" spans="1:12" ht="12.75" customHeight="1">
      <c r="A333" s="8"/>
      <c r="B333" s="3"/>
      <c r="C333" s="3" t="s">
        <v>364</v>
      </c>
      <c r="D333" s="5"/>
      <c r="E333" s="5"/>
      <c r="F333" s="6" t="s">
        <v>365</v>
      </c>
      <c r="G333" s="9"/>
      <c r="H333" s="18">
        <v>2010.75</v>
      </c>
      <c r="I333" s="3"/>
      <c r="J333" s="18">
        <v>2000</v>
      </c>
      <c r="L333" s="18">
        <v>2000</v>
      </c>
    </row>
    <row r="334" spans="1:12" ht="12.75" customHeight="1">
      <c r="A334" s="8"/>
      <c r="B334" s="3"/>
      <c r="C334" s="3" t="s">
        <v>366</v>
      </c>
      <c r="D334" s="5"/>
      <c r="E334" s="5"/>
      <c r="F334" s="6" t="s">
        <v>367</v>
      </c>
      <c r="G334" s="9"/>
      <c r="H334" s="18">
        <v>5471.99</v>
      </c>
      <c r="I334" s="3"/>
      <c r="J334" s="18">
        <v>3000</v>
      </c>
      <c r="L334" s="18">
        <v>3000</v>
      </c>
    </row>
    <row r="335" spans="1:12" ht="12.75" customHeight="1">
      <c r="A335" s="8"/>
      <c r="B335" s="5"/>
      <c r="C335" s="5"/>
      <c r="D335" s="5" t="s">
        <v>368</v>
      </c>
      <c r="E335" s="5"/>
      <c r="F335" s="6"/>
      <c r="G335" s="5"/>
      <c r="H335" s="3">
        <v>32704.25</v>
      </c>
      <c r="I335" s="3"/>
      <c r="J335" s="3">
        <f>SUM(J331:J334)</f>
        <v>34000</v>
      </c>
      <c r="L335" s="3">
        <f>SUM(L331:L334)</f>
        <v>31000</v>
      </c>
    </row>
    <row r="336" spans="1:12" ht="12.75" customHeight="1">
      <c r="A336" s="8"/>
      <c r="B336" s="5" t="s">
        <v>369</v>
      </c>
      <c r="C336" s="5"/>
      <c r="E336" s="5"/>
      <c r="G336" s="5"/>
      <c r="H336" s="7"/>
      <c r="I336" s="65"/>
      <c r="J336" s="18"/>
    </row>
    <row r="337" spans="1:12" ht="12.75" customHeight="1">
      <c r="A337" s="8"/>
      <c r="B337" s="3"/>
      <c r="C337" s="5" t="s">
        <v>370</v>
      </c>
      <c r="D337" s="5"/>
      <c r="E337" s="3"/>
      <c r="F337" s="6" t="s">
        <v>371</v>
      </c>
      <c r="G337" s="9"/>
      <c r="H337" s="18">
        <v>39850</v>
      </c>
      <c r="I337" s="12"/>
      <c r="J337" s="18">
        <v>45000</v>
      </c>
      <c r="L337" s="18">
        <v>45000</v>
      </c>
    </row>
    <row r="338" spans="1:12" ht="12.75" customHeight="1">
      <c r="A338" s="8" t="s">
        <v>372</v>
      </c>
      <c r="B338" s="8"/>
      <c r="C338" s="8"/>
      <c r="D338" s="3"/>
      <c r="E338" s="8"/>
      <c r="F338" s="6"/>
      <c r="G338" s="8"/>
      <c r="H338" s="2">
        <f>+H337+H335+H329</f>
        <v>1818039.86</v>
      </c>
      <c r="I338" s="2"/>
      <c r="J338" s="2">
        <f>+J337+J335+J329</f>
        <v>1901000</v>
      </c>
      <c r="K338" s="2"/>
      <c r="L338" s="2">
        <f>+L337+L335+L329</f>
        <v>1941000</v>
      </c>
    </row>
    <row r="339" spans="1:12" ht="9" customHeight="1">
      <c r="A339" s="8"/>
      <c r="B339" s="5"/>
      <c r="C339" s="5"/>
      <c r="D339" s="8"/>
      <c r="E339" s="5"/>
      <c r="F339" s="6"/>
      <c r="G339" s="5"/>
      <c r="H339" s="3"/>
      <c r="I339" s="3"/>
      <c r="J339" s="18"/>
    </row>
    <row r="340" spans="1:12" ht="12.75" customHeight="1">
      <c r="A340" s="8" t="s">
        <v>373</v>
      </c>
      <c r="B340" s="5"/>
      <c r="C340" s="5"/>
      <c r="D340" s="5"/>
      <c r="E340" s="5"/>
      <c r="F340" s="6"/>
      <c r="G340" s="5"/>
      <c r="H340" s="3"/>
      <c r="I340" s="3"/>
      <c r="J340" s="18"/>
    </row>
    <row r="341" spans="1:12" ht="12.75" customHeight="1">
      <c r="A341" s="8"/>
      <c r="B341" s="5" t="s">
        <v>374</v>
      </c>
      <c r="C341" s="5"/>
      <c r="D341" s="5"/>
      <c r="E341" s="5"/>
      <c r="F341" s="6" t="s">
        <v>375</v>
      </c>
      <c r="G341" s="9"/>
      <c r="H341" s="18">
        <v>23365.200000000001</v>
      </c>
      <c r="I341" s="12"/>
      <c r="J341" s="18">
        <v>25000</v>
      </c>
      <c r="L341" s="18">
        <v>25000</v>
      </c>
    </row>
    <row r="342" spans="1:12" ht="12.75" customHeight="1">
      <c r="A342" s="8"/>
      <c r="B342" s="5" t="s">
        <v>376</v>
      </c>
      <c r="C342" s="5"/>
      <c r="D342" s="5"/>
      <c r="E342" s="5"/>
      <c r="F342" s="6" t="s">
        <v>377</v>
      </c>
      <c r="G342" s="9"/>
      <c r="H342" s="18">
        <v>27656.01</v>
      </c>
      <c r="I342" s="12"/>
      <c r="J342" s="18">
        <v>5000</v>
      </c>
      <c r="L342" s="18">
        <v>25000</v>
      </c>
    </row>
    <row r="343" spans="1:12" ht="12.75" customHeight="1">
      <c r="A343" s="8"/>
      <c r="B343" s="5" t="s">
        <v>534</v>
      </c>
      <c r="C343" s="5"/>
      <c r="D343" s="5"/>
      <c r="E343" s="5"/>
      <c r="F343" s="6" t="s">
        <v>491</v>
      </c>
      <c r="G343" s="9"/>
      <c r="H343" s="18">
        <v>5390.11</v>
      </c>
      <c r="I343" s="12"/>
      <c r="J343" s="18">
        <v>5000</v>
      </c>
      <c r="L343" s="18">
        <v>4000</v>
      </c>
    </row>
    <row r="344" spans="1:12" ht="12.75" customHeight="1">
      <c r="A344" s="8"/>
      <c r="B344" s="5" t="s">
        <v>492</v>
      </c>
      <c r="C344" s="5"/>
      <c r="D344" s="5"/>
      <c r="E344" s="5"/>
      <c r="F344" s="6" t="s">
        <v>493</v>
      </c>
      <c r="G344" s="9"/>
      <c r="H344" s="18">
        <v>1014.5</v>
      </c>
      <c r="I344" s="12"/>
      <c r="J344" s="18">
        <v>2000</v>
      </c>
      <c r="L344" s="18">
        <v>1000</v>
      </c>
    </row>
    <row r="345" spans="1:12" ht="12.75" customHeight="1">
      <c r="A345" s="8"/>
      <c r="B345" s="3" t="s">
        <v>378</v>
      </c>
      <c r="C345" s="3"/>
      <c r="D345" s="3"/>
      <c r="E345" s="3"/>
      <c r="F345" s="6" t="s">
        <v>379</v>
      </c>
      <c r="G345" s="9"/>
      <c r="H345" s="18">
        <v>225119.4</v>
      </c>
      <c r="I345" s="12"/>
      <c r="J345" s="18">
        <v>215000</v>
      </c>
      <c r="L345" s="18">
        <v>215000</v>
      </c>
    </row>
    <row r="346" spans="1:12" ht="12.75" customHeight="1">
      <c r="A346" s="8"/>
      <c r="B346" s="5" t="s">
        <v>380</v>
      </c>
      <c r="C346" s="5"/>
      <c r="D346" s="3"/>
      <c r="E346" s="5"/>
      <c r="F346" s="6" t="s">
        <v>381</v>
      </c>
      <c r="G346" s="9"/>
      <c r="H346" s="18">
        <v>50077.13</v>
      </c>
      <c r="I346" s="12"/>
      <c r="J346" s="18">
        <v>50000</v>
      </c>
      <c r="L346" s="18">
        <v>50000</v>
      </c>
    </row>
    <row r="347" spans="1:12" ht="12.75" customHeight="1">
      <c r="A347" s="8"/>
      <c r="B347" s="5" t="s">
        <v>495</v>
      </c>
      <c r="C347" s="5"/>
      <c r="D347" s="3"/>
      <c r="E347" s="5"/>
      <c r="F347" s="6" t="s">
        <v>494</v>
      </c>
      <c r="G347" s="9"/>
      <c r="H347" s="18">
        <v>9087.4699999999993</v>
      </c>
      <c r="I347" s="12"/>
      <c r="J347" s="18">
        <v>12000</v>
      </c>
      <c r="L347" s="18">
        <v>12000</v>
      </c>
    </row>
    <row r="348" spans="1:12" ht="12.75" customHeight="1">
      <c r="A348" s="8"/>
      <c r="B348" s="5" t="s">
        <v>533</v>
      </c>
      <c r="C348" s="5"/>
      <c r="D348" s="3"/>
      <c r="E348" s="5"/>
      <c r="F348" s="6" t="s">
        <v>496</v>
      </c>
      <c r="G348" s="9"/>
      <c r="H348" s="18">
        <v>12098.51</v>
      </c>
      <c r="I348" s="12"/>
      <c r="J348" s="18">
        <v>15000</v>
      </c>
      <c r="L348" s="18">
        <v>15000</v>
      </c>
    </row>
    <row r="349" spans="1:12" ht="12.75" customHeight="1">
      <c r="A349" s="8"/>
      <c r="B349" s="5" t="s">
        <v>251</v>
      </c>
      <c r="C349" s="5"/>
      <c r="D349" s="5"/>
      <c r="E349" s="5"/>
      <c r="F349" s="6" t="s">
        <v>382</v>
      </c>
      <c r="G349" s="9"/>
      <c r="H349" s="18">
        <v>25572.25</v>
      </c>
      <c r="I349" s="12"/>
      <c r="J349" s="18">
        <v>50000</v>
      </c>
      <c r="L349" s="18">
        <v>10000</v>
      </c>
    </row>
    <row r="350" spans="1:12" ht="12.75" customHeight="1">
      <c r="A350" s="8" t="s">
        <v>383</v>
      </c>
      <c r="B350" s="5"/>
      <c r="C350" s="5"/>
      <c r="D350" s="5"/>
      <c r="E350" s="5"/>
      <c r="F350" s="6"/>
      <c r="G350" s="9"/>
      <c r="H350" s="19">
        <f>SUM(H341:H349)</f>
        <v>379380.57999999996</v>
      </c>
      <c r="I350" s="2"/>
      <c r="J350" s="19">
        <f>SUM(J341:J349)</f>
        <v>379000</v>
      </c>
      <c r="L350" s="19">
        <f>SUM(L341:L349)</f>
        <v>357000</v>
      </c>
    </row>
    <row r="351" spans="1:12" ht="9" customHeight="1">
      <c r="A351" s="8"/>
      <c r="B351" s="5"/>
      <c r="C351" s="5"/>
      <c r="D351" s="5"/>
      <c r="E351" s="5"/>
      <c r="F351" s="6"/>
      <c r="G351" s="9"/>
      <c r="H351" s="3"/>
      <c r="I351" s="3"/>
      <c r="J351" s="18"/>
    </row>
    <row r="352" spans="1:12" ht="12.75" customHeight="1">
      <c r="A352" s="8" t="s">
        <v>384</v>
      </c>
      <c r="B352" s="5"/>
      <c r="C352" s="5"/>
      <c r="D352" s="5"/>
      <c r="E352" s="5"/>
      <c r="F352" s="6"/>
      <c r="G352" s="9"/>
      <c r="H352" s="3"/>
      <c r="I352" s="3"/>
      <c r="J352" s="18"/>
    </row>
    <row r="353" spans="1:23" ht="12.75" customHeight="1">
      <c r="A353" s="8"/>
      <c r="B353" s="3" t="s">
        <v>385</v>
      </c>
      <c r="C353" s="3"/>
      <c r="D353" s="5"/>
      <c r="E353" s="3"/>
      <c r="F353" s="6"/>
      <c r="G353" s="9"/>
      <c r="H353" s="12"/>
      <c r="I353" s="12"/>
      <c r="J353" s="18"/>
    </row>
    <row r="354" spans="1:23" ht="12.75" customHeight="1">
      <c r="A354" s="8"/>
      <c r="B354" s="3"/>
      <c r="C354" s="3" t="s">
        <v>386</v>
      </c>
      <c r="D354" s="3"/>
      <c r="E354" s="3"/>
      <c r="F354" s="6" t="s">
        <v>528</v>
      </c>
      <c r="G354" s="9"/>
      <c r="H354" s="18">
        <v>4746437.5</v>
      </c>
      <c r="I354" s="12"/>
      <c r="J354" s="18">
        <v>4200000</v>
      </c>
      <c r="L354" s="18">
        <v>4800000</v>
      </c>
    </row>
    <row r="355" spans="1:23" ht="12.75" customHeight="1">
      <c r="A355" s="8"/>
      <c r="B355" s="3"/>
      <c r="C355" s="3" t="s">
        <v>387</v>
      </c>
      <c r="D355" s="3"/>
      <c r="E355" s="3"/>
      <c r="F355" s="6" t="s">
        <v>388</v>
      </c>
      <c r="G355" s="9"/>
      <c r="H355" s="18">
        <v>3039454.53</v>
      </c>
      <c r="I355" s="12"/>
      <c r="J355" s="18">
        <v>2700000</v>
      </c>
      <c r="L355" s="18">
        <v>3100000</v>
      </c>
    </row>
    <row r="356" spans="1:23" ht="12.75" customHeight="1">
      <c r="A356" s="8"/>
      <c r="B356" s="3"/>
      <c r="C356" s="3" t="s">
        <v>389</v>
      </c>
      <c r="D356" s="3"/>
      <c r="E356" s="3"/>
      <c r="F356" s="6" t="s">
        <v>390</v>
      </c>
      <c r="G356" s="9"/>
      <c r="H356" s="18">
        <v>27439.07</v>
      </c>
      <c r="I356" s="12"/>
      <c r="J356" s="18">
        <v>22000</v>
      </c>
      <c r="L356" s="18">
        <v>27000</v>
      </c>
    </row>
    <row r="357" spans="1:23" ht="12.75" customHeight="1">
      <c r="A357" s="8"/>
      <c r="B357" s="3"/>
      <c r="C357" s="3" t="s">
        <v>391</v>
      </c>
      <c r="D357" s="3"/>
      <c r="E357" s="3"/>
      <c r="F357" s="6" t="s">
        <v>392</v>
      </c>
      <c r="G357" s="9"/>
      <c r="H357" s="18">
        <v>1309177.95</v>
      </c>
      <c r="I357" s="12"/>
      <c r="J357" s="18">
        <v>1100000</v>
      </c>
      <c r="L357" s="18">
        <v>1300000</v>
      </c>
    </row>
    <row r="358" spans="1:23" ht="12.75" customHeight="1">
      <c r="A358" s="8"/>
      <c r="B358" s="3"/>
      <c r="C358" s="3" t="s">
        <v>119</v>
      </c>
      <c r="D358" s="3"/>
      <c r="E358" s="3"/>
      <c r="F358" s="6" t="s">
        <v>393</v>
      </c>
      <c r="G358" s="9"/>
      <c r="H358" s="18">
        <v>365365.18</v>
      </c>
      <c r="I358" s="12"/>
      <c r="J358" s="18">
        <v>330000</v>
      </c>
      <c r="L358" s="18">
        <v>365000</v>
      </c>
    </row>
    <row r="359" spans="1:23" ht="12.75" customHeight="1">
      <c r="A359" s="8"/>
      <c r="B359" s="3"/>
      <c r="C359" s="3" t="s">
        <v>394</v>
      </c>
      <c r="D359" s="3"/>
      <c r="E359" s="3"/>
      <c r="F359" s="6" t="s">
        <v>395</v>
      </c>
      <c r="G359" s="9"/>
      <c r="H359" s="18">
        <v>105483.84</v>
      </c>
      <c r="I359" s="12"/>
      <c r="J359" s="18">
        <v>110000</v>
      </c>
      <c r="L359" s="18">
        <v>100000</v>
      </c>
    </row>
    <row r="360" spans="1:23" ht="12.75" customHeight="1">
      <c r="A360" s="8"/>
      <c r="B360" s="3"/>
      <c r="C360" s="3" t="s">
        <v>396</v>
      </c>
      <c r="D360" s="3"/>
      <c r="E360" s="3"/>
      <c r="F360" s="6" t="s">
        <v>397</v>
      </c>
      <c r="G360" s="9"/>
      <c r="H360" s="18">
        <v>118169.35</v>
      </c>
      <c r="I360" s="12"/>
      <c r="J360" s="18">
        <v>100000</v>
      </c>
      <c r="L360" s="18">
        <v>120000</v>
      </c>
    </row>
    <row r="361" spans="1:23" ht="12.75" customHeight="1">
      <c r="A361" s="8"/>
      <c r="B361" s="3"/>
      <c r="C361" s="3" t="s">
        <v>398</v>
      </c>
      <c r="D361" s="3"/>
      <c r="E361" s="3"/>
      <c r="F361" s="6" t="s">
        <v>399</v>
      </c>
      <c r="G361" s="9"/>
      <c r="H361" s="18">
        <v>76668.83</v>
      </c>
      <c r="I361" s="12"/>
      <c r="J361" s="18">
        <v>50000</v>
      </c>
      <c r="L361" s="18">
        <v>75000</v>
      </c>
    </row>
    <row r="362" spans="1:23" s="35" customFormat="1" ht="12.75" customHeight="1">
      <c r="A362" s="8"/>
      <c r="B362" s="3"/>
      <c r="C362" s="3" t="s">
        <v>400</v>
      </c>
      <c r="D362" s="3"/>
      <c r="E362" s="3"/>
      <c r="F362" s="6" t="s">
        <v>401</v>
      </c>
      <c r="G362" s="9"/>
      <c r="H362" s="18">
        <v>212029.44</v>
      </c>
      <c r="I362" s="12"/>
      <c r="J362" s="18">
        <v>125000</v>
      </c>
      <c r="K362" s="20"/>
      <c r="L362" s="18">
        <v>150000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s="35" customFormat="1" ht="12.75" customHeight="1">
      <c r="A363" s="8"/>
      <c r="B363" s="3"/>
      <c r="C363" s="3" t="s">
        <v>402</v>
      </c>
      <c r="D363" s="3"/>
      <c r="E363" s="3"/>
      <c r="F363" s="6" t="s">
        <v>403</v>
      </c>
      <c r="G363" s="9"/>
      <c r="H363" s="18">
        <v>2235.4</v>
      </c>
      <c r="I363" s="12"/>
      <c r="J363" s="18">
        <v>3000</v>
      </c>
      <c r="K363" s="20"/>
      <c r="L363" s="18">
        <v>3000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s="35" customFormat="1" ht="12.75" customHeight="1">
      <c r="A364" s="8"/>
      <c r="B364" s="3"/>
      <c r="C364" s="3" t="s">
        <v>404</v>
      </c>
      <c r="D364" s="3"/>
      <c r="E364" s="3"/>
      <c r="F364" s="6" t="s">
        <v>405</v>
      </c>
      <c r="G364" s="9"/>
      <c r="H364" s="18">
        <v>64562.64</v>
      </c>
      <c r="I364" s="12"/>
      <c r="J364" s="18">
        <v>45000</v>
      </c>
      <c r="K364" s="20"/>
      <c r="L364" s="18">
        <v>60000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s="35" customFormat="1" ht="12.75" customHeight="1">
      <c r="A365" s="2" t="s">
        <v>406</v>
      </c>
      <c r="B365" s="5"/>
      <c r="C365" s="5"/>
      <c r="D365" s="3"/>
      <c r="E365" s="5"/>
      <c r="F365" s="6"/>
      <c r="G365" s="5"/>
      <c r="H365" s="19">
        <f>SUM(H354:H364)</f>
        <v>10067023.729999999</v>
      </c>
      <c r="I365" s="2"/>
      <c r="J365" s="19">
        <f>SUM(J354:J364)</f>
        <v>8785000</v>
      </c>
      <c r="K365" s="20"/>
      <c r="L365" s="19">
        <f>SUM(L354:L364)</f>
        <v>10100000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s="35" customFormat="1" ht="9" customHeight="1">
      <c r="A366" s="8"/>
      <c r="B366" s="5"/>
      <c r="C366" s="5"/>
      <c r="D366" s="5"/>
      <c r="E366" s="5"/>
      <c r="F366" s="22"/>
      <c r="G366" s="5"/>
      <c r="H366" s="3"/>
      <c r="I366" s="3"/>
      <c r="J366" s="18"/>
      <c r="K366" s="20"/>
      <c r="L366" s="18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s="35" customFormat="1" ht="12.75" customHeight="1">
      <c r="A367" s="8" t="s">
        <v>407</v>
      </c>
      <c r="B367" s="8"/>
      <c r="C367" s="8"/>
      <c r="D367" s="5"/>
      <c r="E367" s="8"/>
      <c r="F367" s="22"/>
      <c r="G367" s="8"/>
      <c r="H367" s="2">
        <f>+H323+H326+H338+H350+H365</f>
        <v>21963334.159999996</v>
      </c>
      <c r="I367" s="2"/>
      <c r="J367" s="2">
        <f>+J323+J326+J338+J350+J365</f>
        <v>21851200</v>
      </c>
      <c r="K367" s="2"/>
      <c r="L367" s="2">
        <f>+L323+L326+L338+L350+L365</f>
        <v>23038000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s="35" customFormat="1" ht="9" customHeight="1">
      <c r="A368" s="8"/>
      <c r="B368" s="8"/>
      <c r="C368" s="8"/>
      <c r="D368" s="5"/>
      <c r="E368" s="8"/>
      <c r="F368" s="22"/>
      <c r="G368" s="8"/>
      <c r="H368" s="2"/>
      <c r="I368" s="2"/>
      <c r="J368" s="2"/>
      <c r="K368" s="2"/>
      <c r="L368" s="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s="35" customFormat="1" ht="9" customHeight="1">
      <c r="A369" s="8"/>
      <c r="B369" s="8"/>
      <c r="C369" s="8"/>
      <c r="D369" s="8"/>
      <c r="E369" s="8"/>
      <c r="F369" s="22"/>
      <c r="G369" s="8"/>
      <c r="H369" s="2"/>
      <c r="I369" s="2"/>
      <c r="J369" s="2"/>
      <c r="K369" s="20"/>
      <c r="L369" s="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s="35" customFormat="1" ht="12.75" customHeight="1">
      <c r="A370" s="8" t="s">
        <v>408</v>
      </c>
      <c r="B370" s="5"/>
      <c r="C370" s="5"/>
      <c r="D370" s="8"/>
      <c r="E370" s="5"/>
      <c r="F370" s="10"/>
      <c r="G370" s="5"/>
      <c r="H370" s="19">
        <f>+H367+H317</f>
        <v>323260710.21999991</v>
      </c>
      <c r="I370" s="2"/>
      <c r="J370" s="19">
        <f>+J367+J317</f>
        <v>352279500</v>
      </c>
      <c r="K370" s="20"/>
      <c r="L370" s="19">
        <f>+L367+L317</f>
        <v>381723000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s="35" customFormat="1" ht="12.75" customHeight="1">
      <c r="A371" s="10"/>
      <c r="B371" s="10"/>
      <c r="C371" s="10"/>
      <c r="D371" s="5"/>
      <c r="E371" s="10"/>
      <c r="F371" s="10"/>
      <c r="G371" s="10"/>
      <c r="H371" s="20"/>
      <c r="I371" s="20"/>
      <c r="J371" s="20"/>
      <c r="K371" s="20"/>
      <c r="L371" s="18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s="35" customFormat="1" ht="12.75" customHeight="1">
      <c r="A372" s="10"/>
      <c r="B372" s="10"/>
      <c r="C372" s="10"/>
      <c r="D372" s="10"/>
      <c r="E372" s="10"/>
      <c r="F372" s="6"/>
      <c r="G372" s="10"/>
      <c r="H372" s="20"/>
      <c r="I372" s="20"/>
      <c r="J372" s="20"/>
      <c r="K372" s="20"/>
      <c r="L372" s="18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s="35" customFormat="1" ht="12.75" customHeight="1">
      <c r="A373" s="8"/>
      <c r="B373" s="3"/>
      <c r="C373" s="3"/>
      <c r="D373" s="3"/>
      <c r="E373" s="39"/>
      <c r="F373" s="10"/>
      <c r="G373" s="5"/>
      <c r="H373" s="3"/>
      <c r="I373" s="3"/>
      <c r="J373" s="18"/>
      <c r="K373" s="20"/>
      <c r="L373" s="18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</sheetData>
  <pageMargins left="0.77" right="0.47" top="0.85" bottom="0.73" header="0.75" footer="0.25"/>
  <pageSetup firstPageNumber="37" orientation="portrait" useFirstPageNumber="1" r:id="rId1"/>
  <headerFooter alignWithMargins="0">
    <oddFooter xml:space="preserve">&amp;C&amp;"Times New Roman,Regular"&amp;P&amp;"Arial,Regular" </oddFooter>
  </headerFooter>
  <rowBreaks count="2" manualBreakCount="2">
    <brk id="54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>wku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Huffman</dc:creator>
  <cp:lastModifiedBy>Network and Computing Support</cp:lastModifiedBy>
  <cp:lastPrinted>2010-06-22T15:13:33Z</cp:lastPrinted>
  <dcterms:created xsi:type="dcterms:W3CDTF">2007-05-22T19:51:00Z</dcterms:created>
  <dcterms:modified xsi:type="dcterms:W3CDTF">2011-08-23T18:08:11Z</dcterms:modified>
</cp:coreProperties>
</file>